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beppu\fileserver\政策推進課財政係\01財政係\0029  財政状況の公表\R06財政状況の公表\01 下期\05 ＨＰ公表\"/>
    </mc:Choice>
  </mc:AlternateContent>
  <xr:revisionPtr revIDLastSave="0" documentId="8_{359F80E7-D529-4984-AE47-785CDC7CB026}" xr6:coauthVersionLast="36" xr6:coauthVersionMax="36" xr10:uidLastSave="{00000000-0000-0000-0000-000000000000}"/>
  <bookViews>
    <workbookView xWindow="0" yWindow="0" windowWidth="28800" windowHeight="12135" xr2:uid="{6C4F2217-18B6-4114-B839-684D6A7F85C7}"/>
  </bookViews>
  <sheets>
    <sheet name="一般歳入歳出予算" sheetId="13" r:id="rId1"/>
    <sheet name="特別歳入歳出予算" sheetId="14" r:id="rId2"/>
    <sheet name="財産・市債・一借（令和5年度　下期分）" sheetId="18" r:id="rId3"/>
    <sheet name="土地建物（令和5年度　下期分（一般））" sheetId="19" r:id="rId4"/>
    <sheet name="土地建物（令和5年度　下期分（特別））" sheetId="20" r:id="rId5"/>
    <sheet name="１．事業の概況（令和5年度　後期分）" sheetId="27" r:id="rId6"/>
    <sheet name="２．経理の状況（令和5年度　後期分）" sheetId="28" r:id="rId7"/>
    <sheet name="３．予算の概要（令和6年度分）" sheetId="29" r:id="rId8"/>
    <sheet name="１．事業の概況（令和5年度　後期分_下水道)" sheetId="24" r:id="rId9"/>
    <sheet name="２．経理の状況（令和5年度　後期分_下水道)" sheetId="25" r:id="rId10"/>
    <sheet name="３．予算の概要（令和6年度分_下水道)" sheetId="26" r:id="rId11"/>
  </sheets>
  <externalReferences>
    <externalReference r:id="rId12"/>
  </externalReferences>
  <definedNames>
    <definedName name="_xlnm.Print_Area" localSheetId="5">'１．事業の概況（令和5年度　後期分）'!$A$1:$AG$32</definedName>
    <definedName name="_xlnm.Print_Area" localSheetId="8">'１．事業の概況（令和5年度　後期分_下水道)'!$A$1:$AG$25</definedName>
    <definedName name="_xlnm.Print_Area" localSheetId="6">'２．経理の状況（令和5年度　後期分）'!$A$1:$AG$104</definedName>
    <definedName name="_xlnm.Print_Area" localSheetId="9">'２．経理の状況（令和5年度　後期分_下水道)'!$A$1:$AG$108</definedName>
    <definedName name="_xlnm.Print_Area" localSheetId="7">'３．予算の概要（令和6年度分）'!$A$1:$AG$123</definedName>
    <definedName name="_xlnm.Print_Area" localSheetId="10">'３．予算の概要（令和6年度分_下水道)'!$A$1:$AG$125</definedName>
    <definedName name="_xlnm.Print_Area" localSheetId="0">一般歳入歳出予算!$A$1:$AF$31</definedName>
    <definedName name="_xlnm.Print_Area" localSheetId="2">'財産・市債・一借（令和5年度　下期分）'!$A$1:$R$29</definedName>
    <definedName name="_xlnm.Print_Area" localSheetId="4">'土地建物（令和5年度　下期分（特別））'!$A$1:$S$18</definedName>
    <definedName name="_xlnm.Print_Area" localSheetId="1">特別歳入歳出予算!$A$1:$AA$18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8" l="1"/>
  <c r="U116" i="29" l="1"/>
  <c r="U114" i="29"/>
  <c r="U88" i="28" l="1"/>
  <c r="U86" i="28"/>
  <c r="U85" i="28"/>
  <c r="U73" i="28"/>
  <c r="O73" i="28"/>
  <c r="AA73" i="28" s="1"/>
  <c r="U72" i="28"/>
  <c r="O64" i="28"/>
  <c r="U62" i="28"/>
  <c r="AA24" i="28"/>
  <c r="U24" i="28"/>
  <c r="O24" i="28"/>
  <c r="U23" i="28"/>
  <c r="A23" i="28"/>
  <c r="J24" i="27" l="1"/>
  <c r="I22" i="19" l="1"/>
  <c r="U118" i="26"/>
  <c r="U117" i="26"/>
  <c r="U113" i="26"/>
  <c r="U26" i="25"/>
  <c r="O26" i="25"/>
  <c r="AA26" i="25" s="1"/>
  <c r="U25" i="25"/>
  <c r="A25" i="25"/>
  <c r="A18" i="25"/>
  <c r="H13" i="25"/>
  <c r="Z25" i="24"/>
  <c r="Z24" i="24"/>
  <c r="Z21" i="24"/>
  <c r="Z19" i="24"/>
  <c r="Z17" i="24"/>
  <c r="Z22" i="24" s="1"/>
  <c r="Z23" i="24" s="1"/>
  <c r="Z16" i="24"/>
  <c r="D4" i="20" l="1"/>
  <c r="L4" i="20" s="1"/>
  <c r="H4" i="20"/>
  <c r="P4" i="20" s="1"/>
  <c r="H5" i="20"/>
  <c r="P5" i="20"/>
  <c r="H6" i="20"/>
  <c r="H8" i="20" s="1"/>
  <c r="P6" i="20"/>
  <c r="H7" i="20"/>
  <c r="P7" i="20"/>
  <c r="P8" i="20" s="1"/>
  <c r="R5" i="20" s="1"/>
  <c r="D8" i="20"/>
  <c r="F8" i="20"/>
  <c r="L8" i="20"/>
  <c r="N8" i="20"/>
  <c r="R6" i="20" l="1"/>
  <c r="R7" i="20" s="1"/>
  <c r="J5" i="20"/>
  <c r="J6" i="20"/>
  <c r="H9" i="18"/>
  <c r="F9" i="18"/>
  <c r="U21" i="19"/>
  <c r="U22" i="19" s="1"/>
  <c r="S21" i="19"/>
  <c r="G21" i="19"/>
  <c r="E21" i="19"/>
  <c r="I20" i="19"/>
  <c r="I19" i="19"/>
  <c r="I18" i="19"/>
  <c r="I17" i="19"/>
  <c r="I16" i="19"/>
  <c r="I15" i="19"/>
  <c r="I21" i="19" s="1"/>
  <c r="W14" i="19"/>
  <c r="W21" i="19" s="1"/>
  <c r="I14" i="19"/>
  <c r="U13" i="19"/>
  <c r="S13" i="19"/>
  <c r="G13" i="19"/>
  <c r="E13" i="19"/>
  <c r="W12" i="19"/>
  <c r="I12" i="19"/>
  <c r="W11" i="19"/>
  <c r="I11" i="19"/>
  <c r="W10" i="19"/>
  <c r="I10" i="19"/>
  <c r="W9" i="19"/>
  <c r="I9" i="19"/>
  <c r="I13" i="19" s="1"/>
  <c r="U8" i="19"/>
  <c r="S8" i="19"/>
  <c r="S22" i="19" s="1"/>
  <c r="G8" i="19"/>
  <c r="G22" i="19" s="1"/>
  <c r="E8" i="19"/>
  <c r="E22" i="19" s="1"/>
  <c r="W7" i="19"/>
  <c r="I7" i="19"/>
  <c r="W6" i="19"/>
  <c r="I6" i="19"/>
  <c r="W5" i="19"/>
  <c r="W8" i="19" s="1"/>
  <c r="I5" i="19"/>
  <c r="W4" i="19"/>
  <c r="S4" i="19"/>
  <c r="F20" i="18"/>
  <c r="F16" i="18"/>
  <c r="F26" i="18" s="1"/>
  <c r="F29" i="18" s="1"/>
  <c r="G14" i="18"/>
  <c r="Q12" i="18"/>
  <c r="P12" i="18"/>
  <c r="O12" i="18"/>
  <c r="R11" i="18"/>
  <c r="R10" i="18"/>
  <c r="H10" i="18"/>
  <c r="F10" i="18"/>
  <c r="R9" i="18"/>
  <c r="R8" i="18"/>
  <c r="H8" i="18"/>
  <c r="F8" i="18"/>
  <c r="R7" i="18"/>
  <c r="R6" i="18"/>
  <c r="R12" i="18" s="1"/>
  <c r="J7" i="20" l="1"/>
  <c r="J8" i="20" s="1"/>
  <c r="R8" i="20"/>
  <c r="H7" i="18"/>
  <c r="F7" i="18"/>
  <c r="W13" i="19"/>
  <c r="W22" i="19" s="1"/>
  <c r="I8" i="19"/>
  <c r="AA9" i="19" l="1"/>
  <c r="AA7" i="19"/>
  <c r="H6" i="18"/>
  <c r="Y9" i="19"/>
  <c r="Y13" i="19" s="1"/>
  <c r="Y7" i="19"/>
  <c r="Y5" i="19"/>
  <c r="Y8" i="19" s="1"/>
  <c r="Y22" i="19" s="1"/>
  <c r="Y12" i="19"/>
  <c r="Y14" i="19"/>
  <c r="Y21" i="19" s="1"/>
  <c r="Y11" i="19"/>
  <c r="Y6" i="19"/>
  <c r="AA14" i="19"/>
  <c r="AA21" i="19" s="1"/>
  <c r="AA12" i="19"/>
  <c r="AA6" i="19"/>
  <c r="AA5" i="19"/>
  <c r="AA8" i="19" s="1"/>
  <c r="Y10" i="19"/>
  <c r="AA11" i="19"/>
  <c r="AA10" i="19"/>
  <c r="M16" i="19"/>
  <c r="K16" i="19"/>
  <c r="M14" i="19"/>
  <c r="M12" i="19"/>
  <c r="M6" i="19"/>
  <c r="M5" i="19"/>
  <c r="M18" i="19"/>
  <c r="K14" i="19"/>
  <c r="K12" i="19"/>
  <c r="F6" i="18"/>
  <c r="K18" i="19"/>
  <c r="K20" i="19"/>
  <c r="M19" i="19"/>
  <c r="M11" i="19"/>
  <c r="M20" i="19"/>
  <c r="K7" i="19"/>
  <c r="M15" i="19"/>
  <c r="K5" i="19"/>
  <c r="M17" i="19"/>
  <c r="K9" i="19"/>
  <c r="K10" i="19"/>
  <c r="K15" i="19"/>
  <c r="M9" i="19"/>
  <c r="M13" i="19" s="1"/>
  <c r="K11" i="19"/>
  <c r="M7" i="19"/>
  <c r="M10" i="19"/>
  <c r="K17" i="19"/>
  <c r="K19" i="19"/>
  <c r="K6" i="19"/>
  <c r="K13" i="19" l="1"/>
  <c r="M21" i="19"/>
  <c r="K8" i="19"/>
  <c r="H11" i="18"/>
  <c r="I6" i="18" s="1"/>
  <c r="F11" i="18"/>
  <c r="G6" i="18" s="1"/>
  <c r="K21" i="19"/>
  <c r="AA13" i="19"/>
  <c r="AA22" i="19"/>
  <c r="M8" i="19"/>
  <c r="M22" i="19" s="1"/>
  <c r="I8" i="18" l="1"/>
  <c r="I10" i="18" s="1"/>
  <c r="I9" i="18"/>
  <c r="G8" i="18"/>
  <c r="G10" i="18"/>
  <c r="G9" i="18"/>
  <c r="K22" i="19"/>
  <c r="G7" i="18" l="1"/>
  <c r="G11" i="18" s="1"/>
  <c r="I11" i="18"/>
  <c r="Z18" i="14" l="1"/>
  <c r="Y18" i="14"/>
  <c r="Z17" i="14"/>
  <c r="Y17" i="14"/>
  <c r="T10" i="14"/>
  <c r="R10" i="14"/>
  <c r="P10" i="14"/>
  <c r="F10" i="14"/>
  <c r="D10" i="14"/>
  <c r="T9" i="14"/>
  <c r="V9" i="14" s="1"/>
  <c r="H9" i="14"/>
  <c r="J9" i="14" s="1"/>
  <c r="T8" i="14"/>
  <c r="V8" i="14" s="1"/>
  <c r="H8" i="14"/>
  <c r="J8" i="14" s="1"/>
  <c r="T7" i="14"/>
  <c r="V7" i="14" s="1"/>
  <c r="H7" i="14"/>
  <c r="J7" i="14" s="1"/>
  <c r="T6" i="14"/>
  <c r="V6" i="14" s="1"/>
  <c r="H6" i="14"/>
  <c r="J6" i="14" s="1"/>
  <c r="T5" i="14"/>
  <c r="V5" i="14" s="1"/>
  <c r="H5" i="14"/>
  <c r="J5" i="14" s="1"/>
  <c r="T4" i="14"/>
  <c r="V4" i="14" s="1"/>
  <c r="H4" i="14"/>
  <c r="H10" i="14" s="1"/>
  <c r="AA2" i="14"/>
  <c r="W28" i="13"/>
  <c r="U28" i="13"/>
  <c r="F28" i="13"/>
  <c r="D28" i="13"/>
  <c r="H27" i="13"/>
  <c r="J27" i="13" s="1"/>
  <c r="J26" i="13"/>
  <c r="N26" i="13" s="1"/>
  <c r="H26" i="13"/>
  <c r="H25" i="13"/>
  <c r="J25" i="13" s="1"/>
  <c r="H24" i="13"/>
  <c r="J24" i="13" s="1"/>
  <c r="H23" i="13"/>
  <c r="J23" i="13" s="1"/>
  <c r="J22" i="13"/>
  <c r="L22" i="13" s="1"/>
  <c r="H22" i="13"/>
  <c r="H21" i="13"/>
  <c r="J21" i="13" s="1"/>
  <c r="N20" i="13"/>
  <c r="J20" i="13"/>
  <c r="L20" i="13" s="1"/>
  <c r="H20" i="13"/>
  <c r="H19" i="13"/>
  <c r="J19" i="13" s="1"/>
  <c r="Y18" i="13"/>
  <c r="AA18" i="13" s="1"/>
  <c r="H18" i="13"/>
  <c r="J18" i="13" s="1"/>
  <c r="Y17" i="13"/>
  <c r="AA17" i="13" s="1"/>
  <c r="H17" i="13"/>
  <c r="J17" i="13" s="1"/>
  <c r="Y16" i="13"/>
  <c r="AA16" i="13" s="1"/>
  <c r="H16" i="13"/>
  <c r="J16" i="13" s="1"/>
  <c r="Y15" i="13"/>
  <c r="AA15" i="13" s="1"/>
  <c r="H15" i="13"/>
  <c r="J15" i="13" s="1"/>
  <c r="Y14" i="13"/>
  <c r="AA14" i="13" s="1"/>
  <c r="H14" i="13"/>
  <c r="J14" i="13" s="1"/>
  <c r="Y13" i="13"/>
  <c r="AA13" i="13" s="1"/>
  <c r="H13" i="13"/>
  <c r="J13" i="13" s="1"/>
  <c r="Y12" i="13"/>
  <c r="AA12" i="13" s="1"/>
  <c r="H12" i="13"/>
  <c r="J12" i="13" s="1"/>
  <c r="Y11" i="13"/>
  <c r="AA11" i="13" s="1"/>
  <c r="H11" i="13"/>
  <c r="J11" i="13" s="1"/>
  <c r="Y10" i="13"/>
  <c r="AA10" i="13" s="1"/>
  <c r="H10" i="13"/>
  <c r="J10" i="13" s="1"/>
  <c r="Y9" i="13"/>
  <c r="AA9" i="13" s="1"/>
  <c r="H9" i="13"/>
  <c r="J9" i="13" s="1"/>
  <c r="Y8" i="13"/>
  <c r="AA8" i="13" s="1"/>
  <c r="H8" i="13"/>
  <c r="J8" i="13" s="1"/>
  <c r="Y7" i="13"/>
  <c r="AA7" i="13" s="1"/>
  <c r="H7" i="13"/>
  <c r="J7" i="13" s="1"/>
  <c r="Y6" i="13"/>
  <c r="AA6" i="13" s="1"/>
  <c r="H6" i="13"/>
  <c r="J6" i="13" s="1"/>
  <c r="Y5" i="13"/>
  <c r="AA5" i="13" s="1"/>
  <c r="H5" i="13"/>
  <c r="J5" i="13" s="1"/>
  <c r="Y4" i="13"/>
  <c r="H4" i="13"/>
  <c r="H28" i="13" s="1"/>
  <c r="AF2" i="13"/>
  <c r="Y28" i="13" l="1"/>
  <c r="N6" i="13"/>
  <c r="L6" i="13"/>
  <c r="N10" i="13"/>
  <c r="L10" i="13"/>
  <c r="N14" i="13"/>
  <c r="L14" i="13"/>
  <c r="N18" i="13"/>
  <c r="L18" i="13"/>
  <c r="L21" i="13"/>
  <c r="N21" i="13"/>
  <c r="Z5" i="14"/>
  <c r="X5" i="14"/>
  <c r="Z9" i="14"/>
  <c r="X9" i="14"/>
  <c r="AE6" i="13"/>
  <c r="AC6" i="13"/>
  <c r="AE10" i="13"/>
  <c r="AC10" i="13"/>
  <c r="AE14" i="13"/>
  <c r="AC14" i="13"/>
  <c r="AE18" i="13"/>
  <c r="AC18" i="13"/>
  <c r="N25" i="13"/>
  <c r="L25" i="13"/>
  <c r="N6" i="14"/>
  <c r="L6" i="14"/>
  <c r="N7" i="13"/>
  <c r="L7" i="13"/>
  <c r="N11" i="13"/>
  <c r="L11" i="13"/>
  <c r="N15" i="13"/>
  <c r="L15" i="13"/>
  <c r="N19" i="13"/>
  <c r="L19" i="13"/>
  <c r="Z6" i="14"/>
  <c r="X6" i="14"/>
  <c r="AE7" i="13"/>
  <c r="AC7" i="13"/>
  <c r="AE11" i="13"/>
  <c r="AC11" i="13"/>
  <c r="AE15" i="13"/>
  <c r="AC15" i="13"/>
  <c r="N7" i="14"/>
  <c r="L7" i="14"/>
  <c r="N8" i="13"/>
  <c r="L8" i="13"/>
  <c r="N12" i="13"/>
  <c r="L12" i="13"/>
  <c r="N16" i="13"/>
  <c r="L16" i="13"/>
  <c r="Z7" i="14"/>
  <c r="X7" i="14"/>
  <c r="AE8" i="13"/>
  <c r="AC8" i="13"/>
  <c r="AE12" i="13"/>
  <c r="AC12" i="13"/>
  <c r="AE16" i="13"/>
  <c r="AC16" i="13"/>
  <c r="N23" i="13"/>
  <c r="L23" i="13"/>
  <c r="N8" i="14"/>
  <c r="L8" i="14"/>
  <c r="N5" i="13"/>
  <c r="L5" i="13"/>
  <c r="N9" i="13"/>
  <c r="L9" i="13"/>
  <c r="N13" i="13"/>
  <c r="L13" i="13"/>
  <c r="N17" i="13"/>
  <c r="L17" i="13"/>
  <c r="N27" i="13"/>
  <c r="L27" i="13"/>
  <c r="Z4" i="14"/>
  <c r="X4" i="14"/>
  <c r="X10" i="14" s="1"/>
  <c r="V10" i="14"/>
  <c r="Z8" i="14"/>
  <c r="X8" i="14"/>
  <c r="AE5" i="13"/>
  <c r="AC5" i="13"/>
  <c r="AE9" i="13"/>
  <c r="AC9" i="13"/>
  <c r="AE13" i="13"/>
  <c r="AC13" i="13"/>
  <c r="AE17" i="13"/>
  <c r="AC17" i="13"/>
  <c r="N24" i="13"/>
  <c r="L24" i="13"/>
  <c r="N5" i="14"/>
  <c r="L5" i="14"/>
  <c r="N9" i="14"/>
  <c r="L9" i="14"/>
  <c r="N22" i="13"/>
  <c r="J4" i="14"/>
  <c r="AA4" i="13"/>
  <c r="L26" i="13"/>
  <c r="J4" i="13"/>
  <c r="J28" i="13" l="1"/>
  <c r="N4" i="13"/>
  <c r="N28" i="13" s="1"/>
  <c r="L4" i="13"/>
  <c r="L28" i="13" s="1"/>
  <c r="AE4" i="13"/>
  <c r="AE28" i="13" s="1"/>
  <c r="AA28" i="13"/>
  <c r="AC4" i="13"/>
  <c r="AC28" i="13" s="1"/>
  <c r="J10" i="14"/>
  <c r="N4" i="14"/>
  <c r="N10" i="14" s="1"/>
  <c r="L4" i="14"/>
  <c r="L10" i="14" s="1"/>
  <c r="Z10" i="14"/>
</calcChain>
</file>

<file path=xl/sharedStrings.xml><?xml version="1.0" encoding="utf-8"?>
<sst xmlns="http://schemas.openxmlformats.org/spreadsheetml/2006/main" count="911" uniqueCount="268">
  <si>
    <t>（１）業　務　量</t>
    <rPh sb="3" eb="4">
      <t>ギョウ</t>
    </rPh>
    <rPh sb="5" eb="6">
      <t>ツトム</t>
    </rPh>
    <rPh sb="7" eb="8">
      <t>リョウ</t>
    </rPh>
    <phoneticPr fontId="4"/>
  </si>
  <si>
    <t>区分</t>
    <rPh sb="0" eb="2">
      <t>クブン</t>
    </rPh>
    <phoneticPr fontId="4"/>
  </si>
  <si>
    <t>有収水量</t>
    <rPh sb="0" eb="1">
      <t>ユウ</t>
    </rPh>
    <rPh sb="1" eb="2">
      <t>シュウ</t>
    </rPh>
    <rPh sb="2" eb="4">
      <t>スイリョウ</t>
    </rPh>
    <phoneticPr fontId="4"/>
  </si>
  <si>
    <t>一日平均</t>
    <rPh sb="0" eb="2">
      <t>イチニチ</t>
    </rPh>
    <rPh sb="2" eb="4">
      <t>ヘイキン</t>
    </rPh>
    <phoneticPr fontId="4"/>
  </si>
  <si>
    <t>執行率</t>
    <rPh sb="0" eb="2">
      <t>シッコウ</t>
    </rPh>
    <rPh sb="2" eb="3">
      <t>リツ</t>
    </rPh>
    <phoneticPr fontId="4"/>
  </si>
  <si>
    <t>-</t>
    <phoneticPr fontId="4"/>
  </si>
  <si>
    <t>増　減</t>
    <rPh sb="0" eb="1">
      <t>ゾウ</t>
    </rPh>
    <rPh sb="2" eb="3">
      <t>ゲン</t>
    </rPh>
    <phoneticPr fontId="4"/>
  </si>
  <si>
    <t>増減率</t>
    <rPh sb="0" eb="2">
      <t>ゾウゲン</t>
    </rPh>
    <rPh sb="2" eb="3">
      <t>リツ</t>
    </rPh>
    <phoneticPr fontId="4"/>
  </si>
  <si>
    <t>（１）収益的収支</t>
    <rPh sb="3" eb="6">
      <t>シュウエキテキ</t>
    </rPh>
    <rPh sb="6" eb="8">
      <t>シュウシ</t>
    </rPh>
    <phoneticPr fontId="4"/>
  </si>
  <si>
    <t>[　収　入　]</t>
    <rPh sb="2" eb="3">
      <t>オサム</t>
    </rPh>
    <rPh sb="4" eb="5">
      <t>イリ</t>
    </rPh>
    <phoneticPr fontId="4"/>
  </si>
  <si>
    <t>※消費税及び地方消費税含む</t>
    <rPh sb="1" eb="4">
      <t>ショウヒゼイ</t>
    </rPh>
    <rPh sb="4" eb="5">
      <t>オヨ</t>
    </rPh>
    <rPh sb="6" eb="8">
      <t>チホウ</t>
    </rPh>
    <rPh sb="8" eb="11">
      <t>ショウヒゼイ</t>
    </rPh>
    <rPh sb="11" eb="12">
      <t>フク</t>
    </rPh>
    <phoneticPr fontId="4"/>
  </si>
  <si>
    <t>科目</t>
    <rPh sb="0" eb="2">
      <t>カモク</t>
    </rPh>
    <phoneticPr fontId="4"/>
  </si>
  <si>
    <t>その他収益</t>
    <rPh sb="2" eb="3">
      <t>タ</t>
    </rPh>
    <rPh sb="3" eb="5">
      <t>シュウエキ</t>
    </rPh>
    <phoneticPr fontId="4"/>
  </si>
  <si>
    <t>合計</t>
    <rPh sb="0" eb="2">
      <t>ゴウケイ</t>
    </rPh>
    <phoneticPr fontId="4"/>
  </si>
  <si>
    <t>[　支　出　]</t>
    <rPh sb="2" eb="3">
      <t>ササ</t>
    </rPh>
    <rPh sb="4" eb="5">
      <t>デ</t>
    </rPh>
    <phoneticPr fontId="4"/>
  </si>
  <si>
    <t>総係費</t>
    <rPh sb="0" eb="1">
      <t>ソウ</t>
    </rPh>
    <rPh sb="1" eb="2">
      <t>カカリ</t>
    </rPh>
    <rPh sb="2" eb="3">
      <t>ヒ</t>
    </rPh>
    <phoneticPr fontId="4"/>
  </si>
  <si>
    <t>営業外費用</t>
    <rPh sb="0" eb="3">
      <t>エイギョウガイ</t>
    </rPh>
    <rPh sb="3" eb="5">
      <t>ヒヨウ</t>
    </rPh>
    <phoneticPr fontId="4"/>
  </si>
  <si>
    <t>特別損失</t>
    <rPh sb="0" eb="2">
      <t>トクベツ</t>
    </rPh>
    <rPh sb="2" eb="4">
      <t>ソンシツ</t>
    </rPh>
    <phoneticPr fontId="4"/>
  </si>
  <si>
    <t>その他費用</t>
    <rPh sb="2" eb="3">
      <t>タ</t>
    </rPh>
    <rPh sb="3" eb="5">
      <t>ヒヨウ</t>
    </rPh>
    <phoneticPr fontId="4"/>
  </si>
  <si>
    <t>（２）資本的収支</t>
    <rPh sb="3" eb="5">
      <t>シホン</t>
    </rPh>
    <rPh sb="5" eb="6">
      <t>テキ</t>
    </rPh>
    <rPh sb="6" eb="8">
      <t>シュウシ</t>
    </rPh>
    <phoneticPr fontId="4"/>
  </si>
  <si>
    <t>企業債</t>
    <rPh sb="0" eb="2">
      <t>キギョウ</t>
    </rPh>
    <rPh sb="2" eb="3">
      <t>サイ</t>
    </rPh>
    <phoneticPr fontId="4"/>
  </si>
  <si>
    <t>その他</t>
    <rPh sb="2" eb="3">
      <t>タ</t>
    </rPh>
    <phoneticPr fontId="4"/>
  </si>
  <si>
    <t>建設改良費</t>
    <rPh sb="0" eb="2">
      <t>ケンセツ</t>
    </rPh>
    <rPh sb="2" eb="4">
      <t>カイリョウ</t>
    </rPh>
    <rPh sb="4" eb="5">
      <t>ヒ</t>
    </rPh>
    <phoneticPr fontId="4"/>
  </si>
  <si>
    <t>企業債償還金</t>
    <rPh sb="0" eb="2">
      <t>キギョウ</t>
    </rPh>
    <rPh sb="2" eb="3">
      <t>サイ</t>
    </rPh>
    <rPh sb="3" eb="6">
      <t>ショウカンキン</t>
    </rPh>
    <phoneticPr fontId="4"/>
  </si>
  <si>
    <t>過年度分損益勘定留保資金</t>
    <rPh sb="0" eb="3">
      <t>カネンド</t>
    </rPh>
    <rPh sb="3" eb="4">
      <t>ブン</t>
    </rPh>
    <rPh sb="4" eb="6">
      <t>ソンエキ</t>
    </rPh>
    <rPh sb="6" eb="8">
      <t>カンジョウ</t>
    </rPh>
    <rPh sb="8" eb="10">
      <t>リュウホ</t>
    </rPh>
    <rPh sb="10" eb="12">
      <t>シキン</t>
    </rPh>
    <phoneticPr fontId="4"/>
  </si>
  <si>
    <t>当年度分損益勘定留保資金</t>
    <rPh sb="0" eb="3">
      <t>トウネンド</t>
    </rPh>
    <rPh sb="3" eb="4">
      <t>ブン</t>
    </rPh>
    <rPh sb="4" eb="6">
      <t>ソンエキ</t>
    </rPh>
    <rPh sb="6" eb="8">
      <t>カンジョウ</t>
    </rPh>
    <rPh sb="8" eb="10">
      <t>リュウホ</t>
    </rPh>
    <rPh sb="10" eb="12">
      <t>シキン</t>
    </rPh>
    <phoneticPr fontId="4"/>
  </si>
  <si>
    <t>- 千円</t>
  </si>
  <si>
    <t>建設改良積立金</t>
    <rPh sb="0" eb="2">
      <t>ケンセツ</t>
    </rPh>
    <rPh sb="2" eb="4">
      <t>カイリョウ</t>
    </rPh>
    <rPh sb="4" eb="6">
      <t>ツミタテ</t>
    </rPh>
    <rPh sb="6" eb="7">
      <t>キン</t>
    </rPh>
    <phoneticPr fontId="4"/>
  </si>
  <si>
    <t>当年度消費税及び地方消費税資本的収支調整額</t>
    <rPh sb="0" eb="1">
      <t>トウ</t>
    </rPh>
    <rPh sb="1" eb="3">
      <t>ネンド</t>
    </rPh>
    <rPh sb="3" eb="6">
      <t>ショウヒゼイ</t>
    </rPh>
    <rPh sb="6" eb="7">
      <t>オヨ</t>
    </rPh>
    <rPh sb="8" eb="10">
      <t>チホウ</t>
    </rPh>
    <rPh sb="10" eb="13">
      <t>ショウヒゼイ</t>
    </rPh>
    <rPh sb="13" eb="16">
      <t>シホンテキ</t>
    </rPh>
    <rPh sb="16" eb="18">
      <t>シュウシ</t>
    </rPh>
    <rPh sb="18" eb="20">
      <t>チョウセイ</t>
    </rPh>
    <rPh sb="20" eb="21">
      <t>ガク</t>
    </rPh>
    <phoneticPr fontId="4"/>
  </si>
  <si>
    <t>計</t>
    <rPh sb="0" eb="1">
      <t>ケイ</t>
    </rPh>
    <phoneticPr fontId="4"/>
  </si>
  <si>
    <t>で補てんするものとする。</t>
    <rPh sb="1" eb="2">
      <t>ホ</t>
    </rPh>
    <phoneticPr fontId="4"/>
  </si>
  <si>
    <t>処理水量</t>
    <rPh sb="0" eb="2">
      <t>ショリ</t>
    </rPh>
    <rPh sb="2" eb="4">
      <t>スイリョウ</t>
    </rPh>
    <phoneticPr fontId="4"/>
  </si>
  <si>
    <t>下水道使用料</t>
    <rPh sb="0" eb="3">
      <t>ゲスイドウ</t>
    </rPh>
    <rPh sb="3" eb="6">
      <t>シヨウリョウ</t>
    </rPh>
    <phoneticPr fontId="4"/>
  </si>
  <si>
    <t>ポンプ場費</t>
    <rPh sb="3" eb="4">
      <t>ジョウ</t>
    </rPh>
    <rPh sb="4" eb="5">
      <t>ヒ</t>
    </rPh>
    <phoneticPr fontId="4"/>
  </si>
  <si>
    <t>負担金</t>
    <rPh sb="0" eb="3">
      <t>フタンキン</t>
    </rPh>
    <phoneticPr fontId="4"/>
  </si>
  <si>
    <t>補助金</t>
    <rPh sb="0" eb="3">
      <t>ホジョキン</t>
    </rPh>
    <phoneticPr fontId="4"/>
  </si>
  <si>
    <t>他会計借入金</t>
    <rPh sb="0" eb="1">
      <t>タ</t>
    </rPh>
    <rPh sb="1" eb="3">
      <t>カイケイ</t>
    </rPh>
    <rPh sb="3" eb="5">
      <t>カリイレ</t>
    </rPh>
    <rPh sb="5" eb="6">
      <t>キン</t>
    </rPh>
    <phoneticPr fontId="4"/>
  </si>
  <si>
    <t>投資</t>
    <rPh sb="0" eb="2">
      <t>トウシ</t>
    </rPh>
    <phoneticPr fontId="4"/>
  </si>
  <si>
    <t>引継未収金</t>
    <rPh sb="0" eb="2">
      <t>ヒキツギ</t>
    </rPh>
    <rPh sb="2" eb="5">
      <t>ミシュウキン</t>
    </rPh>
    <phoneticPr fontId="4"/>
  </si>
  <si>
    <t>令和５年度  下半期一般会計歳入歳出予算執行状況</t>
    <rPh sb="0" eb="2">
      <t>レイワ</t>
    </rPh>
    <rPh sb="7" eb="8">
      <t>シタ</t>
    </rPh>
    <phoneticPr fontId="16"/>
  </si>
  <si>
    <t>（令和6年3月31日現在）</t>
    <rPh sb="1" eb="3">
      <t>レイワ</t>
    </rPh>
    <phoneticPr fontId="16"/>
  </si>
  <si>
    <t>歳    入    科    目</t>
    <phoneticPr fontId="16"/>
  </si>
  <si>
    <t>上半期収入済額</t>
    <rPh sb="0" eb="1">
      <t>ウエ</t>
    </rPh>
    <phoneticPr fontId="17"/>
  </si>
  <si>
    <t>3月末累計収入額</t>
    <rPh sb="0" eb="3">
      <t>３ガツマツ</t>
    </rPh>
    <rPh sb="3" eb="5">
      <t>ルイケイ</t>
    </rPh>
    <rPh sb="5" eb="7">
      <t>シュウニュウ</t>
    </rPh>
    <rPh sb="7" eb="8">
      <t>ガク</t>
    </rPh>
    <phoneticPr fontId="16"/>
  </si>
  <si>
    <t>下半期収入済額</t>
    <rPh sb="0" eb="1">
      <t>シタ</t>
    </rPh>
    <phoneticPr fontId="16"/>
  </si>
  <si>
    <t>住民１人当たり</t>
    <phoneticPr fontId="16"/>
  </si>
  <si>
    <t>１世帯当たり</t>
  </si>
  <si>
    <t>歳    出    科    目</t>
  </si>
  <si>
    <t>上半期支出済額</t>
    <rPh sb="0" eb="1">
      <t>ウエ</t>
    </rPh>
    <phoneticPr fontId="17"/>
  </si>
  <si>
    <t>3月末累計支出額</t>
    <rPh sb="0" eb="2">
      <t>３ガツ</t>
    </rPh>
    <rPh sb="2" eb="3">
      <t>マツ</t>
    </rPh>
    <rPh sb="3" eb="5">
      <t>ルイケイ</t>
    </rPh>
    <rPh sb="5" eb="7">
      <t>シシュツ</t>
    </rPh>
    <rPh sb="7" eb="8">
      <t>ガク</t>
    </rPh>
    <phoneticPr fontId="16"/>
  </si>
  <si>
    <t>下半期支出済額</t>
    <rPh sb="0" eb="1">
      <t>シタ</t>
    </rPh>
    <phoneticPr fontId="16"/>
  </si>
  <si>
    <t>住民１人当たり</t>
  </si>
  <si>
    <t>市税</t>
  </si>
  <si>
    <t>千円</t>
  </si>
  <si>
    <t>円</t>
    <phoneticPr fontId="16"/>
  </si>
  <si>
    <t>円</t>
  </si>
  <si>
    <t>議会費</t>
  </si>
  <si>
    <t>地方譲与税</t>
  </si>
  <si>
    <t>総務費</t>
  </si>
  <si>
    <t>利子割交付金</t>
  </si>
  <si>
    <t>民生費</t>
  </si>
  <si>
    <t>配当割交付金</t>
    <rPh sb="0" eb="2">
      <t>ハイトウ</t>
    </rPh>
    <rPh sb="2" eb="3">
      <t>ワリ</t>
    </rPh>
    <rPh sb="3" eb="6">
      <t>コウフキン</t>
    </rPh>
    <phoneticPr fontId="17"/>
  </si>
  <si>
    <t>衛生費</t>
  </si>
  <si>
    <t>株式等譲渡所得割交付金</t>
    <rPh sb="0" eb="2">
      <t>カブシキ</t>
    </rPh>
    <rPh sb="2" eb="3">
      <t>トウ</t>
    </rPh>
    <rPh sb="3" eb="5">
      <t>ジョウト</t>
    </rPh>
    <rPh sb="5" eb="7">
      <t>ショトク</t>
    </rPh>
    <rPh sb="7" eb="8">
      <t>ワ</t>
    </rPh>
    <rPh sb="8" eb="11">
      <t>コウフキン</t>
    </rPh>
    <phoneticPr fontId="17"/>
  </si>
  <si>
    <t>労働費</t>
  </si>
  <si>
    <t>法人事業税交付金</t>
    <rPh sb="0" eb="2">
      <t>ホウジン</t>
    </rPh>
    <rPh sb="2" eb="5">
      <t>ジギョウゼイ</t>
    </rPh>
    <rPh sb="5" eb="8">
      <t>コウフキン</t>
    </rPh>
    <phoneticPr fontId="17"/>
  </si>
  <si>
    <t>農林水産業費</t>
  </si>
  <si>
    <t>地方消費税交付金</t>
  </si>
  <si>
    <t>商工費</t>
  </si>
  <si>
    <t>ゴルフ場利用税交付金</t>
  </si>
  <si>
    <t>観光費</t>
  </si>
  <si>
    <t>環境性能割交付金</t>
    <rPh sb="0" eb="2">
      <t>カンキョウ</t>
    </rPh>
    <rPh sb="2" eb="4">
      <t>セイノウ</t>
    </rPh>
    <rPh sb="4" eb="5">
      <t>ワリ</t>
    </rPh>
    <rPh sb="5" eb="8">
      <t>コウフキン</t>
    </rPh>
    <phoneticPr fontId="2"/>
  </si>
  <si>
    <t>土木費</t>
  </si>
  <si>
    <t>国有提供施設等所在市町村助成交付金</t>
  </si>
  <si>
    <t>消防費</t>
    <phoneticPr fontId="16"/>
  </si>
  <si>
    <t>地方特例交付金</t>
  </si>
  <si>
    <t>教育費</t>
    <phoneticPr fontId="16"/>
  </si>
  <si>
    <t>地方交付税</t>
  </si>
  <si>
    <t>災害復旧費</t>
  </si>
  <si>
    <t>交通安全対策特別交付金</t>
  </si>
  <si>
    <t>公債費</t>
  </si>
  <si>
    <t>分担金及び負担金</t>
  </si>
  <si>
    <t>諸支出金</t>
  </si>
  <si>
    <t>使用料及び手数料</t>
  </si>
  <si>
    <t>予備費</t>
  </si>
  <si>
    <t>国庫支出金</t>
  </si>
  <si>
    <t>県支出金</t>
  </si>
  <si>
    <t>財産収入</t>
  </si>
  <si>
    <t>寄附金</t>
  </si>
  <si>
    <t>繰入金</t>
  </si>
  <si>
    <t>繰越金</t>
  </si>
  <si>
    <t>諸収入</t>
  </si>
  <si>
    <t>市債</t>
  </si>
  <si>
    <t>自動車取得税交付金</t>
    <rPh sb="0" eb="3">
      <t>ジドウシャ</t>
    </rPh>
    <rPh sb="3" eb="9">
      <t>シュトクゼイコウフキン</t>
    </rPh>
    <phoneticPr fontId="16"/>
  </si>
  <si>
    <t>合                計</t>
    <phoneticPr fontId="16"/>
  </si>
  <si>
    <t>合                計</t>
  </si>
  <si>
    <t>令和6年3月31日現在住民基本台帳  人  口</t>
    <rPh sb="0" eb="2">
      <t>レイワ</t>
    </rPh>
    <phoneticPr fontId="16"/>
  </si>
  <si>
    <t>世帯数</t>
    <phoneticPr fontId="16"/>
  </si>
  <si>
    <t>令和５年度  下半期特別会計歳入歳出予算執行状況</t>
    <rPh sb="7" eb="8">
      <t>シタ</t>
    </rPh>
    <rPh sb="10" eb="12">
      <t>トクベツ</t>
    </rPh>
    <phoneticPr fontId="16"/>
  </si>
  <si>
    <t>会    計    別</t>
  </si>
  <si>
    <t>上半期収入済額</t>
    <rPh sb="0" eb="3">
      <t>カミハンキ</t>
    </rPh>
    <rPh sb="3" eb="5">
      <t>シュウニュウ</t>
    </rPh>
    <rPh sb="5" eb="6">
      <t>スミ</t>
    </rPh>
    <rPh sb="6" eb="7">
      <t>ガク</t>
    </rPh>
    <phoneticPr fontId="16"/>
  </si>
  <si>
    <t>3月末累計収入額</t>
    <rPh sb="0" eb="2">
      <t>３ガツ</t>
    </rPh>
    <rPh sb="2" eb="3">
      <t>マツ</t>
    </rPh>
    <rPh sb="3" eb="5">
      <t>ルイケイ</t>
    </rPh>
    <rPh sb="5" eb="8">
      <t>シュウニュウガク</t>
    </rPh>
    <phoneticPr fontId="16"/>
  </si>
  <si>
    <t>上半期支出済額</t>
    <rPh sb="0" eb="3">
      <t>カミハンキ</t>
    </rPh>
    <rPh sb="3" eb="5">
      <t>シシュツ</t>
    </rPh>
    <rPh sb="5" eb="6">
      <t>スミ</t>
    </rPh>
    <rPh sb="6" eb="7">
      <t>ガク</t>
    </rPh>
    <phoneticPr fontId="16"/>
  </si>
  <si>
    <t>3月末累計支出額</t>
    <rPh sb="0" eb="3">
      <t>３ガツマツ</t>
    </rPh>
    <rPh sb="3" eb="5">
      <t>ルイケイ</t>
    </rPh>
    <rPh sb="5" eb="8">
      <t>シシュツガク</t>
    </rPh>
    <phoneticPr fontId="16"/>
  </si>
  <si>
    <t>国民健康保険事業</t>
  </si>
  <si>
    <t>競輪事業</t>
  </si>
  <si>
    <t>公共用地先行取得事業</t>
  </si>
  <si>
    <t>地方卸売市場事業</t>
  </si>
  <si>
    <t>介護保険事業</t>
    <rPh sb="0" eb="2">
      <t>カイゴ</t>
    </rPh>
    <rPh sb="2" eb="6">
      <t>ホケンジギョウ</t>
    </rPh>
    <phoneticPr fontId="16"/>
  </si>
  <si>
    <t>後期高齢者医療</t>
    <rPh sb="0" eb="2">
      <t>コウキ</t>
    </rPh>
    <rPh sb="2" eb="5">
      <t>コウレイシャ</t>
    </rPh>
    <rPh sb="5" eb="7">
      <t>イリョウ</t>
    </rPh>
    <phoneticPr fontId="21"/>
  </si>
  <si>
    <t>合            計</t>
  </si>
  <si>
    <t>千円</t>
    <phoneticPr fontId="16"/>
  </si>
  <si>
    <t>円</t>
    <rPh sb="0" eb="1">
      <t>エン</t>
    </rPh>
    <phoneticPr fontId="16"/>
  </si>
  <si>
    <t>財産・市債及び一時借入金の状況</t>
  </si>
  <si>
    <t>土地・建物の状況</t>
  </si>
  <si>
    <t>（令和6年3月31日現在）</t>
    <rPh sb="1" eb="3">
      <t>レイワ</t>
    </rPh>
    <phoneticPr fontId="22"/>
  </si>
  <si>
    <t>市債の状況</t>
  </si>
  <si>
    <t>（単位:千円）</t>
  </si>
  <si>
    <t>土      地</t>
  </si>
  <si>
    <t>建      物</t>
  </si>
  <si>
    <t>令和4年度末</t>
    <rPh sb="0" eb="2">
      <t>レイワ</t>
    </rPh>
    <phoneticPr fontId="22"/>
  </si>
  <si>
    <t>令和5年度中</t>
    <rPh sb="0" eb="2">
      <t>レイワ</t>
    </rPh>
    <rPh sb="3" eb="5">
      <t>ネンド</t>
    </rPh>
    <phoneticPr fontId="22"/>
  </si>
  <si>
    <t xml:space="preserve"> 3月31日</t>
    <phoneticPr fontId="22"/>
  </si>
  <si>
    <t>会            計</t>
  </si>
  <si>
    <t>面  積 (㎡)</t>
  </si>
  <si>
    <t>構成比</t>
  </si>
  <si>
    <t>借    入    先</t>
  </si>
  <si>
    <t>現 在 高</t>
  </si>
  <si>
    <t>借 入 額</t>
  </si>
  <si>
    <t>償 還 額</t>
  </si>
  <si>
    <t xml:space="preserve"> 一  般  会  計</t>
  </si>
  <si>
    <t xml:space="preserve"> 財務省（財政融資資金）</t>
    <rPh sb="5" eb="7">
      <t>ザイセイ</t>
    </rPh>
    <rPh sb="7" eb="9">
      <t>ユウシ</t>
    </rPh>
    <rPh sb="9" eb="11">
      <t>シキン</t>
    </rPh>
    <phoneticPr fontId="22"/>
  </si>
  <si>
    <t xml:space="preserve"> 特  別  会  計</t>
  </si>
  <si>
    <t xml:space="preserve"> 旧簡易生命保険</t>
    <rPh sb="1" eb="2">
      <t>キュウ</t>
    </rPh>
    <rPh sb="2" eb="4">
      <t>カンイ</t>
    </rPh>
    <rPh sb="4" eb="6">
      <t>セイメイ</t>
    </rPh>
    <rPh sb="6" eb="8">
      <t>ホケン</t>
    </rPh>
    <phoneticPr fontId="22"/>
  </si>
  <si>
    <t>競輪事業</t>
    <phoneticPr fontId="22"/>
  </si>
  <si>
    <t xml:space="preserve"> 旧郵便貯金</t>
    <rPh sb="1" eb="2">
      <t>キュウ</t>
    </rPh>
    <rPh sb="2" eb="4">
      <t>ユウビン</t>
    </rPh>
    <rPh sb="4" eb="6">
      <t>チョキン</t>
    </rPh>
    <phoneticPr fontId="22"/>
  </si>
  <si>
    <t>公共用地先行取得事業</t>
    <rPh sb="0" eb="2">
      <t>コウキョウ</t>
    </rPh>
    <rPh sb="2" eb="4">
      <t>ヨウチ</t>
    </rPh>
    <rPh sb="4" eb="6">
      <t>センコウ</t>
    </rPh>
    <rPh sb="6" eb="8">
      <t>シュトク</t>
    </rPh>
    <rPh sb="8" eb="10">
      <t>ジギョウ</t>
    </rPh>
    <phoneticPr fontId="22"/>
  </si>
  <si>
    <t xml:space="preserve"> 地方公共団体金融機構資金</t>
    <rPh sb="3" eb="5">
      <t>コウキョウ</t>
    </rPh>
    <rPh sb="5" eb="7">
      <t>ダンタイ</t>
    </rPh>
    <rPh sb="7" eb="9">
      <t>キンユウ</t>
    </rPh>
    <rPh sb="9" eb="11">
      <t>キコウ</t>
    </rPh>
    <rPh sb="11" eb="13">
      <t>シキン</t>
    </rPh>
    <phoneticPr fontId="22"/>
  </si>
  <si>
    <t>地方卸売市場事業</t>
    <phoneticPr fontId="22"/>
  </si>
  <si>
    <t xml:space="preserve"> 市中銀行</t>
  </si>
  <si>
    <t>計</t>
  </si>
  <si>
    <t xml:space="preserve"> その他</t>
  </si>
  <si>
    <t>基金の状況</t>
  </si>
  <si>
    <t>基    金    名</t>
  </si>
  <si>
    <t>金    額 （円）</t>
  </si>
  <si>
    <t xml:space="preserve"> 一  般  会  計</t>
    <phoneticPr fontId="4"/>
  </si>
  <si>
    <t>財政調整基金</t>
  </si>
  <si>
    <t>減債基金</t>
  </si>
  <si>
    <t>現</t>
  </si>
  <si>
    <t>その他特定目的基金</t>
  </si>
  <si>
    <t xml:space="preserve"> 特  別  会  計</t>
    <phoneticPr fontId="4"/>
  </si>
  <si>
    <t>国民健康保険基金</t>
    <rPh sb="0" eb="2">
      <t>コクミン</t>
    </rPh>
    <rPh sb="2" eb="4">
      <t>ケンコウ</t>
    </rPh>
    <rPh sb="4" eb="6">
      <t>ホケン</t>
    </rPh>
    <rPh sb="6" eb="8">
      <t>キキン</t>
    </rPh>
    <phoneticPr fontId="4"/>
  </si>
  <si>
    <t>競輪事業基金</t>
  </si>
  <si>
    <t>金</t>
  </si>
  <si>
    <t>競輪施設整備基金</t>
    <rPh sb="0" eb="2">
      <t>ケイリン</t>
    </rPh>
    <rPh sb="2" eb="4">
      <t>シセツ</t>
    </rPh>
    <rPh sb="4" eb="6">
      <t>セイビ</t>
    </rPh>
    <rPh sb="6" eb="8">
      <t>キキン</t>
    </rPh>
    <phoneticPr fontId="4"/>
  </si>
  <si>
    <t>別府競輪場周辺環境改善基金</t>
    <rPh sb="0" eb="2">
      <t>ベップ</t>
    </rPh>
    <rPh sb="2" eb="4">
      <t>ケイリン</t>
    </rPh>
    <rPh sb="4" eb="5">
      <t>ジョウ</t>
    </rPh>
    <rPh sb="5" eb="7">
      <t>シュウヘン</t>
    </rPh>
    <rPh sb="7" eb="9">
      <t>カンキョウ</t>
    </rPh>
    <rPh sb="9" eb="11">
      <t>カイゼン</t>
    </rPh>
    <rPh sb="11" eb="13">
      <t>キキン</t>
    </rPh>
    <phoneticPr fontId="4"/>
  </si>
  <si>
    <t>介護給付費準備基金</t>
    <rPh sb="0" eb="2">
      <t>カイゴ</t>
    </rPh>
    <rPh sb="2" eb="4">
      <t>キュウフ</t>
    </rPh>
    <rPh sb="4" eb="5">
      <t>ヒ</t>
    </rPh>
    <rPh sb="5" eb="7">
      <t>ジュンビ</t>
    </rPh>
    <rPh sb="7" eb="9">
      <t>キキン</t>
    </rPh>
    <phoneticPr fontId="4"/>
  </si>
  <si>
    <t>現    金    計</t>
  </si>
  <si>
    <t xml:space="preserve"> 有      価      証      券</t>
  </si>
  <si>
    <t xml:space="preserve"> 土                      地</t>
  </si>
  <si>
    <t>土  地</t>
  </si>
  <si>
    <t>建  物</t>
  </si>
  <si>
    <t>区分</t>
  </si>
  <si>
    <t>面 積（㎡）</t>
  </si>
  <si>
    <t>増  減</t>
  </si>
  <si>
    <t>端数調整用</t>
    <rPh sb="0" eb="2">
      <t>ハスウ</t>
    </rPh>
    <rPh sb="2" eb="4">
      <t>チョウセイ</t>
    </rPh>
    <rPh sb="4" eb="5">
      <t>ヨウ</t>
    </rPh>
    <phoneticPr fontId="20"/>
  </si>
  <si>
    <t>（R5.9.30）</t>
    <phoneticPr fontId="20"/>
  </si>
  <si>
    <t>（㎡）</t>
  </si>
  <si>
    <t>（R6.3.31）</t>
    <phoneticPr fontId="20"/>
  </si>
  <si>
    <t>（％）</t>
  </si>
  <si>
    <t>公</t>
  </si>
  <si>
    <t>本庁舎</t>
  </si>
  <si>
    <t>公</t>
    <phoneticPr fontId="20"/>
  </si>
  <si>
    <t>用</t>
  </si>
  <si>
    <t>消防施設</t>
  </si>
  <si>
    <t>財</t>
  </si>
  <si>
    <t>その他</t>
  </si>
  <si>
    <t>産</t>
  </si>
  <si>
    <t>小計</t>
  </si>
  <si>
    <t>学校</t>
  </si>
  <si>
    <t>共</t>
  </si>
  <si>
    <t>公営住宅</t>
  </si>
  <si>
    <t>公園</t>
  </si>
  <si>
    <t>山林</t>
  </si>
  <si>
    <t>建物</t>
  </si>
  <si>
    <t>原野</t>
  </si>
  <si>
    <t>普</t>
  </si>
  <si>
    <t>宅地</t>
  </si>
  <si>
    <t>通</t>
  </si>
  <si>
    <t>鉱泉地</t>
  </si>
  <si>
    <t>池沼</t>
  </si>
  <si>
    <t>墓地</t>
  </si>
  <si>
    <t>合          計</t>
  </si>
  <si>
    <t>会計名</t>
  </si>
  <si>
    <t>競輪事業</t>
    <phoneticPr fontId="20"/>
  </si>
  <si>
    <t>地方卸売市場事業</t>
    <phoneticPr fontId="20"/>
  </si>
  <si>
    <t>合計</t>
  </si>
  <si>
    <r>
      <t>一 般 会 計    土地・建物調</t>
    </r>
    <r>
      <rPr>
        <sz val="10"/>
        <color theme="1"/>
        <rFont val="ｺﾞｼｯｸ"/>
        <family val="3"/>
        <charset val="128"/>
      </rPr>
      <t xml:space="preserve">    （令和6年3月31日現在）</t>
    </r>
    <rPh sb="22" eb="24">
      <t>レイワ</t>
    </rPh>
    <phoneticPr fontId="4"/>
  </si>
  <si>
    <r>
      <t>特 別 会 計    土地・建物調</t>
    </r>
    <r>
      <rPr>
        <sz val="10"/>
        <color theme="1"/>
        <rFont val="ｺﾞｼｯｸ"/>
        <family val="3"/>
        <charset val="128"/>
      </rPr>
      <t xml:space="preserve">    （令和6年3月31日現在）</t>
    </r>
    <rPh sb="22" eb="24">
      <t>レイワ</t>
    </rPh>
    <phoneticPr fontId="4"/>
  </si>
  <si>
    <t>１．事業の概況（令和5年度　後期分）</t>
    <rPh sb="2" eb="4">
      <t>ジギョウ</t>
    </rPh>
    <rPh sb="5" eb="7">
      <t>ガイキョウ</t>
    </rPh>
    <rPh sb="8" eb="10">
      <t>レイワ</t>
    </rPh>
    <rPh sb="11" eb="13">
      <t>ネンド</t>
    </rPh>
    <rPh sb="14" eb="17">
      <t>コウキブン</t>
    </rPh>
    <phoneticPr fontId="4"/>
  </si>
  <si>
    <t>（令和5.4.1～令和5.9.30）</t>
    <phoneticPr fontId="4"/>
  </si>
  <si>
    <t>（令和5.10.1～令和6.3.31）</t>
    <phoneticPr fontId="4"/>
  </si>
  <si>
    <t>対前期比較</t>
    <rPh sb="0" eb="1">
      <t>タイ</t>
    </rPh>
    <rPh sb="1" eb="3">
      <t>ゼンキ</t>
    </rPh>
    <rPh sb="3" eb="5">
      <t>ヒカク</t>
    </rPh>
    <phoneticPr fontId="4"/>
  </si>
  <si>
    <t>対予定比較</t>
    <rPh sb="0" eb="1">
      <t>タイ</t>
    </rPh>
    <rPh sb="1" eb="3">
      <t>ヨテイ</t>
    </rPh>
    <rPh sb="3" eb="5">
      <t>ヒカク</t>
    </rPh>
    <phoneticPr fontId="4"/>
  </si>
  <si>
    <t>２．経理の状況（令和5年度　後期分）</t>
    <rPh sb="2" eb="4">
      <t>ケイリ</t>
    </rPh>
    <rPh sb="5" eb="7">
      <t>ジョウキョウ</t>
    </rPh>
    <rPh sb="8" eb="10">
      <t>レイワ</t>
    </rPh>
    <rPh sb="11" eb="13">
      <t>ネンド</t>
    </rPh>
    <rPh sb="14" eb="17">
      <t>コウキブン</t>
    </rPh>
    <phoneticPr fontId="4"/>
  </si>
  <si>
    <t>予算額
（最終予算額）</t>
    <rPh sb="0" eb="2">
      <t>ヨサン</t>
    </rPh>
    <rPh sb="2" eb="3">
      <t>ガク</t>
    </rPh>
    <rPh sb="5" eb="7">
      <t>サイシュウ</t>
    </rPh>
    <rPh sb="7" eb="10">
      <t>ヨサンガク</t>
    </rPh>
    <phoneticPr fontId="4"/>
  </si>
  <si>
    <t>前期執行額
（4.1～9.30）</t>
    <rPh sb="0" eb="2">
      <t>ゼンキ</t>
    </rPh>
    <rPh sb="2" eb="4">
      <t>シッコウ</t>
    </rPh>
    <rPh sb="4" eb="5">
      <t>ガク</t>
    </rPh>
    <phoneticPr fontId="4"/>
  </si>
  <si>
    <t>予算執行額
合計</t>
    <rPh sb="0" eb="2">
      <t>ヨサン</t>
    </rPh>
    <rPh sb="2" eb="4">
      <t>シッコウ</t>
    </rPh>
    <rPh sb="4" eb="5">
      <t>ガク</t>
    </rPh>
    <rPh sb="6" eb="8">
      <t>ゴウケイ</t>
    </rPh>
    <phoneticPr fontId="4"/>
  </si>
  <si>
    <t>後期執行額
（10.1～3.31）</t>
    <rPh sb="0" eb="2">
      <t>コウキ</t>
    </rPh>
    <rPh sb="2" eb="4">
      <t>シッコウ</t>
    </rPh>
    <rPh sb="4" eb="5">
      <t>ガク</t>
    </rPh>
    <phoneticPr fontId="4"/>
  </si>
  <si>
    <t>※予算繰越含まない</t>
    <rPh sb="1" eb="3">
      <t>ヨサン</t>
    </rPh>
    <rPh sb="3" eb="5">
      <t>クリコシ</t>
    </rPh>
    <rPh sb="5" eb="6">
      <t>フク</t>
    </rPh>
    <phoneticPr fontId="4"/>
  </si>
  <si>
    <t>で補てんする予定となっています。</t>
    <rPh sb="1" eb="2">
      <t>ホ</t>
    </rPh>
    <rPh sb="6" eb="8">
      <t>ヨテイ</t>
    </rPh>
    <phoneticPr fontId="4"/>
  </si>
  <si>
    <r>
      <t>　本年度後期の業務と経営状況につきましては、前期と比較しまして、処理水量は　８１，１６０㎥（１．１２％）の減となりました。
　次に収入面につきましては、前期と比較しまして下水道使用料は　４，８４７千円（０．８５％）の減となり、収入全体では　７５０，４８１千円（１２５．１３％）の増となりました。</t>
    </r>
    <r>
      <rPr>
        <sz val="11"/>
        <color indexed="8"/>
        <rFont val="ＭＳ 明朝"/>
        <family val="1"/>
        <charset val="128"/>
      </rPr>
      <t xml:space="preserve">
　一方、支出面につきましては、前期と比較しまして減価償</t>
    </r>
    <r>
      <rPr>
        <sz val="10"/>
        <color indexed="8"/>
        <rFont val="ＭＳ 明朝"/>
        <family val="1"/>
        <charset val="128"/>
      </rPr>
      <t>却費などの予算執行により　１，１３２，８９７千円（２５７．５２％）の増となりました。
　事業面では、管きょ整備や処理場整備事業などを実施し、汚水及び雨水の排水管路の整備や維持管理に取り組みました。</t>
    </r>
    <rPh sb="1" eb="4">
      <t>ホンネンド</t>
    </rPh>
    <rPh sb="4" eb="6">
      <t>コウキ</t>
    </rPh>
    <rPh sb="7" eb="9">
      <t>ギョウム</t>
    </rPh>
    <rPh sb="10" eb="12">
      <t>ケイエイ</t>
    </rPh>
    <rPh sb="12" eb="14">
      <t>ジョウキョウ</t>
    </rPh>
    <rPh sb="22" eb="24">
      <t>ゼンキ</t>
    </rPh>
    <rPh sb="25" eb="27">
      <t>ヒカク</t>
    </rPh>
    <rPh sb="32" eb="34">
      <t>ショリ</t>
    </rPh>
    <rPh sb="34" eb="36">
      <t>スイリョウ</t>
    </rPh>
    <rPh sb="64" eb="65">
      <t>ツギ</t>
    </rPh>
    <rPh sb="66" eb="69">
      <t>シュウニュウメン</t>
    </rPh>
    <rPh sb="77" eb="79">
      <t>ゼンキ</t>
    </rPh>
    <rPh sb="80" eb="82">
      <t>ヒカク</t>
    </rPh>
    <rPh sb="86" eb="89">
      <t>ゲスイドウ</t>
    </rPh>
    <rPh sb="89" eb="92">
      <t>シヨウリョウ</t>
    </rPh>
    <rPh sb="99" eb="100">
      <t>セン</t>
    </rPh>
    <rPh sb="100" eb="101">
      <t>エン</t>
    </rPh>
    <rPh sb="114" eb="116">
      <t>シュウニュウ</t>
    </rPh>
    <rPh sb="116" eb="118">
      <t>ゼンタイ</t>
    </rPh>
    <rPh sb="128" eb="129">
      <t>エン</t>
    </rPh>
    <rPh sb="139" eb="140">
      <t>ゾウ</t>
    </rPh>
    <rPh sb="149" eb="151">
      <t>イッポウ</t>
    </rPh>
    <rPh sb="152" eb="154">
      <t>シシュツ</t>
    </rPh>
    <rPh sb="172" eb="174">
      <t>ゲンカ</t>
    </rPh>
    <rPh sb="174" eb="176">
      <t>ショウキャク</t>
    </rPh>
    <rPh sb="176" eb="177">
      <t>ヒ</t>
    </rPh>
    <rPh sb="180" eb="182">
      <t>ヨサン</t>
    </rPh>
    <rPh sb="182" eb="184">
      <t>シッコウ</t>
    </rPh>
    <rPh sb="197" eb="198">
      <t>セン</t>
    </rPh>
    <rPh sb="198" eb="199">
      <t>エン</t>
    </rPh>
    <rPh sb="209" eb="210">
      <t>ゾウ</t>
    </rPh>
    <rPh sb="219" eb="221">
      <t>ジギョウ</t>
    </rPh>
    <rPh sb="221" eb="222">
      <t>メン</t>
    </rPh>
    <rPh sb="225" eb="226">
      <t>カン</t>
    </rPh>
    <rPh sb="228" eb="230">
      <t>セイビ</t>
    </rPh>
    <rPh sb="231" eb="234">
      <t>ショリジョウ</t>
    </rPh>
    <rPh sb="234" eb="236">
      <t>セイビ</t>
    </rPh>
    <rPh sb="236" eb="238">
      <t>ジギョウ</t>
    </rPh>
    <rPh sb="241" eb="243">
      <t>ジッシ</t>
    </rPh>
    <rPh sb="245" eb="247">
      <t>オスイ</t>
    </rPh>
    <rPh sb="247" eb="248">
      <t>オヨ</t>
    </rPh>
    <rPh sb="249" eb="251">
      <t>ウスイ</t>
    </rPh>
    <rPh sb="252" eb="254">
      <t>ハイスイ</t>
    </rPh>
    <rPh sb="254" eb="256">
      <t>カンロ</t>
    </rPh>
    <rPh sb="257" eb="259">
      <t>セイビ</t>
    </rPh>
    <rPh sb="260" eb="262">
      <t>イジ</t>
    </rPh>
    <rPh sb="262" eb="264">
      <t>カンリ</t>
    </rPh>
    <rPh sb="265" eb="266">
      <t>ト</t>
    </rPh>
    <rPh sb="267" eb="268">
      <t>ク</t>
    </rPh>
    <phoneticPr fontId="4"/>
  </si>
  <si>
    <t>令和５年度予定</t>
    <rPh sb="0" eb="2">
      <t>レイワ</t>
    </rPh>
    <rPh sb="3" eb="5">
      <t>ネンド</t>
    </rPh>
    <rPh sb="5" eb="7">
      <t>ヨテイ</t>
    </rPh>
    <phoneticPr fontId="4"/>
  </si>
  <si>
    <t>令和５年度前期実績</t>
    <rPh sb="0" eb="2">
      <t>レイワ</t>
    </rPh>
    <rPh sb="3" eb="5">
      <t>ネンド</t>
    </rPh>
    <rPh sb="5" eb="7">
      <t>ゼンキ</t>
    </rPh>
    <rPh sb="7" eb="9">
      <t>ジッセキ</t>
    </rPh>
    <phoneticPr fontId="4"/>
  </si>
  <si>
    <t>令和5年度後期実績</t>
    <rPh sb="5" eb="7">
      <t>コウキ</t>
    </rPh>
    <rPh sb="7" eb="9">
      <t>ジッセキ</t>
    </rPh>
    <phoneticPr fontId="4"/>
  </si>
  <si>
    <t>令和5年度実績</t>
    <phoneticPr fontId="4"/>
  </si>
  <si>
    <t>　令和5年度後期分の収益的収支及び資本的収支予算に対する執行状況は次のとおりでありま
す。</t>
    <phoneticPr fontId="4"/>
  </si>
  <si>
    <t>長期前受金戻入</t>
    <rPh sb="0" eb="4">
      <t>チョウキ</t>
    </rPh>
    <rPh sb="4" eb="5">
      <t>キン</t>
    </rPh>
    <rPh sb="5" eb="7">
      <t>レイニュウ</t>
    </rPh>
    <phoneticPr fontId="4"/>
  </si>
  <si>
    <t>管渠費</t>
    <rPh sb="0" eb="2">
      <t>カンキョ</t>
    </rPh>
    <rPh sb="2" eb="3">
      <t>ヒ</t>
    </rPh>
    <phoneticPr fontId="4"/>
  </si>
  <si>
    <t>処理場費</t>
    <rPh sb="0" eb="3">
      <t>ショリジョウ</t>
    </rPh>
    <rPh sb="3" eb="4">
      <t>ヒ</t>
    </rPh>
    <phoneticPr fontId="4"/>
  </si>
  <si>
    <t>減価償却等</t>
    <rPh sb="0" eb="2">
      <t>ゲンカ</t>
    </rPh>
    <rPh sb="2" eb="4">
      <t>ショウキャク</t>
    </rPh>
    <rPh sb="4" eb="5">
      <t>ナド</t>
    </rPh>
    <phoneticPr fontId="4"/>
  </si>
  <si>
    <t>令和２年度より地方公営企業法全部適用</t>
    <rPh sb="0" eb="2">
      <t>レイワ</t>
    </rPh>
    <rPh sb="3" eb="5">
      <t>ネンド</t>
    </rPh>
    <rPh sb="7" eb="9">
      <t>チホウ</t>
    </rPh>
    <rPh sb="9" eb="11">
      <t>コウエイ</t>
    </rPh>
    <rPh sb="11" eb="13">
      <t>キギョウ</t>
    </rPh>
    <rPh sb="13" eb="14">
      <t>ホウ</t>
    </rPh>
    <rPh sb="14" eb="16">
      <t>ゼンブ</t>
    </rPh>
    <rPh sb="16" eb="18">
      <t>テキヨウ</t>
    </rPh>
    <phoneticPr fontId="4"/>
  </si>
  <si>
    <t>他会計借入金償還金</t>
    <rPh sb="0" eb="1">
      <t>ホカ</t>
    </rPh>
    <rPh sb="1" eb="3">
      <t>カイケイ</t>
    </rPh>
    <rPh sb="3" eb="5">
      <t>カリイレ</t>
    </rPh>
    <rPh sb="5" eb="6">
      <t>キン</t>
    </rPh>
    <rPh sb="6" eb="9">
      <t>ショウカンキン</t>
    </rPh>
    <phoneticPr fontId="4"/>
  </si>
  <si>
    <t>資本的収入額が資本的支出額に不足する額　629,683 千円　は</t>
    <phoneticPr fontId="4"/>
  </si>
  <si>
    <t>利益剰余金処分額</t>
    <rPh sb="0" eb="2">
      <t>リエキ</t>
    </rPh>
    <rPh sb="2" eb="5">
      <t>ジョウヨキン</t>
    </rPh>
    <rPh sb="5" eb="7">
      <t>ショブン</t>
    </rPh>
    <rPh sb="7" eb="8">
      <t>ガク</t>
    </rPh>
    <phoneticPr fontId="4"/>
  </si>
  <si>
    <t>引継金</t>
    <rPh sb="0" eb="2">
      <t>ヒキツ</t>
    </rPh>
    <rPh sb="2" eb="3">
      <t>カネ</t>
    </rPh>
    <phoneticPr fontId="4"/>
  </si>
  <si>
    <t>消費税等資本的収支調整額</t>
    <rPh sb="0" eb="3">
      <t>ショウヒゼイ</t>
    </rPh>
    <rPh sb="3" eb="4">
      <t>ナド</t>
    </rPh>
    <rPh sb="4" eb="7">
      <t>シホンテキ</t>
    </rPh>
    <rPh sb="7" eb="9">
      <t>シュウシ</t>
    </rPh>
    <rPh sb="9" eb="11">
      <t>チョウセイ</t>
    </rPh>
    <rPh sb="11" eb="12">
      <t>ガク</t>
    </rPh>
    <phoneticPr fontId="4"/>
  </si>
  <si>
    <t>３．予算の概要（令和6年度分）</t>
    <rPh sb="2" eb="4">
      <t>ヨサン</t>
    </rPh>
    <rPh sb="5" eb="7">
      <t>ガイヨウ</t>
    </rPh>
    <rPh sb="8" eb="10">
      <t>レイワ</t>
    </rPh>
    <rPh sb="11" eb="12">
      <t>ネン</t>
    </rPh>
    <rPh sb="12" eb="13">
      <t>ド</t>
    </rPh>
    <rPh sb="13" eb="14">
      <t>ブン</t>
    </rPh>
    <phoneticPr fontId="4"/>
  </si>
  <si>
    <t>　収益的収支については、収入総額 19億6,928万5千円を計上し、支出総額 20億5,053万3千円を計上した結果、消費税及び地方消費税 4,202万4千円を控除した実質の利益は △1億2,327万2千円を見込んでいます。
　次に、資本的収支については、収入総額を企業債収入など 21億6,689万2千円を計上し、支出総額では建設改良費など 27億754万1千円を計上した結果、5億4,064万9千円の不足が生じます。この不足額は、過年度分損益勘定留保資金 1億368万6千円、当年度分損益勘定留保資金 3億9,493万9千円及び当年度消費税及び地方消費税資本的収支調整額 4,202万4千円で補てんする予定です。
　本年度における主な事業として、管きょ整備事業、ポンプ場整備事業、処理場整備事業などを施工する予定です。</t>
    <rPh sb="93" eb="94">
      <t>オク</t>
    </rPh>
    <rPh sb="151" eb="152">
      <t>セン</t>
    </rPh>
    <rPh sb="231" eb="232">
      <t>オク</t>
    </rPh>
    <rPh sb="251" eb="252">
      <t>オク</t>
    </rPh>
    <rPh sb="322" eb="323">
      <t>カン</t>
    </rPh>
    <rPh sb="325" eb="327">
      <t>セイビ</t>
    </rPh>
    <rPh sb="327" eb="329">
      <t>ジギョウ</t>
    </rPh>
    <rPh sb="333" eb="334">
      <t>ジョウ</t>
    </rPh>
    <rPh sb="334" eb="336">
      <t>セイビ</t>
    </rPh>
    <rPh sb="336" eb="338">
      <t>ジギョウ</t>
    </rPh>
    <rPh sb="339" eb="342">
      <t>ショリジョウ</t>
    </rPh>
    <rPh sb="342" eb="344">
      <t>セイビ</t>
    </rPh>
    <rPh sb="344" eb="346">
      <t>ジギョウ</t>
    </rPh>
    <phoneticPr fontId="4"/>
  </si>
  <si>
    <t>収入総額　　1,969,285 千円</t>
    <phoneticPr fontId="4"/>
  </si>
  <si>
    <t>支出総額　　2,050,533 千円</t>
    <rPh sb="0" eb="2">
      <t>シシュツ</t>
    </rPh>
    <phoneticPr fontId="4"/>
  </si>
  <si>
    <t>収入総額　　2,166,892 千円</t>
    <phoneticPr fontId="4"/>
  </si>
  <si>
    <t>支出総額　　2,707,541 千円</t>
    <rPh sb="0" eb="2">
      <t>シシュツ</t>
    </rPh>
    <phoneticPr fontId="4"/>
  </si>
  <si>
    <t>　資本的収入額が資本的支出額に不足する額　540,649千円は</t>
    <phoneticPr fontId="4"/>
  </si>
  <si>
    <t>過年度分損益勘定留保資金</t>
  </si>
  <si>
    <t>当年度分損益勘定留保資金</t>
  </si>
  <si>
    <t>当年度消費税及び地方消費税資本的収支調整額</t>
    <phoneticPr fontId="4"/>
  </si>
  <si>
    <t>【予算繰越について】
※資本的支出建設改良費において、地方公営企業法第26条第1項の規定により　642,816,000円を繰り越します。</t>
    <rPh sb="1" eb="3">
      <t>ヨサン</t>
    </rPh>
    <rPh sb="3" eb="5">
      <t>クリコシ</t>
    </rPh>
    <rPh sb="12" eb="15">
      <t>シホンテキ</t>
    </rPh>
    <rPh sb="15" eb="17">
      <t>シシュツ</t>
    </rPh>
    <rPh sb="17" eb="19">
      <t>ケンセツ</t>
    </rPh>
    <rPh sb="19" eb="21">
      <t>カイリョウ</t>
    </rPh>
    <rPh sb="21" eb="22">
      <t>ヒ</t>
    </rPh>
    <rPh sb="27" eb="29">
      <t>チホウ</t>
    </rPh>
    <rPh sb="29" eb="31">
      <t>コウエイ</t>
    </rPh>
    <rPh sb="31" eb="33">
      <t>キギョウ</t>
    </rPh>
    <rPh sb="33" eb="34">
      <t>ホウ</t>
    </rPh>
    <rPh sb="34" eb="35">
      <t>ダイ</t>
    </rPh>
    <rPh sb="37" eb="38">
      <t>ジョウ</t>
    </rPh>
    <rPh sb="38" eb="39">
      <t>ダイ</t>
    </rPh>
    <rPh sb="40" eb="41">
      <t>コウ</t>
    </rPh>
    <rPh sb="42" eb="44">
      <t>キテイ</t>
    </rPh>
    <rPh sb="59" eb="60">
      <t>エン</t>
    </rPh>
    <rPh sb="61" eb="62">
      <t>ク</t>
    </rPh>
    <rPh sb="63" eb="64">
      <t>コ</t>
    </rPh>
    <phoneticPr fontId="4"/>
  </si>
  <si>
    <t>　本年度後期の業務と経営状況につきましては、前期と比較しまして、配水量は　１９１，３３１㎥（２．４８％）の減、有収水量は　１５，３５２㎥(０．２３％）の減となりました。
  次に、収入面につきましては、前期と比較しまして給水収益は　１，９０４千円（０．１６％）の減となりましたが、収入全体では　８６，７４０千円（７．１３％）の増となりました。
　一方、支出面につきましては、前期と比較しまして減価償却費などの予算執行により　８５８，２２４千円（１２９．４１％）の増となりました。
　事業面では、施設拡張改良事業、配水管整備事業及び朝見浄水場既存施設更新事業などを実施し、安全で安心できる水の安定的な給水体制の確立を図りました。</t>
    <phoneticPr fontId="4"/>
  </si>
  <si>
    <t>配　水　量</t>
    <rPh sb="0" eb="1">
      <t>ハイ</t>
    </rPh>
    <rPh sb="2" eb="3">
      <t>ミズ</t>
    </rPh>
    <rPh sb="4" eb="5">
      <t>リョウ</t>
    </rPh>
    <phoneticPr fontId="4"/>
  </si>
  <si>
    <t>令和5年度予定</t>
    <rPh sb="0" eb="2">
      <t>レイワ</t>
    </rPh>
    <rPh sb="3" eb="5">
      <t>ネンド</t>
    </rPh>
    <rPh sb="5" eb="7">
      <t>ヨテイ</t>
    </rPh>
    <phoneticPr fontId="4"/>
  </si>
  <si>
    <t>令和5年度前期実績</t>
    <rPh sb="0" eb="2">
      <t>レイワ</t>
    </rPh>
    <rPh sb="3" eb="5">
      <t>ネンド</t>
    </rPh>
    <rPh sb="5" eb="7">
      <t>ゼンキ</t>
    </rPh>
    <rPh sb="7" eb="9">
      <t>ジッセキ</t>
    </rPh>
    <phoneticPr fontId="4"/>
  </si>
  <si>
    <t>令和5年度後期実績</t>
    <phoneticPr fontId="4"/>
  </si>
  <si>
    <t>令和5年度実績</t>
    <rPh sb="5" eb="7">
      <t>ジッセキ</t>
    </rPh>
    <phoneticPr fontId="4"/>
  </si>
  <si>
    <t>　令和5年度後期分の収益的収支及び資本的収支予算に対する執行状況は次のとおりであります。</t>
    <phoneticPr fontId="4"/>
  </si>
  <si>
    <t>後期執行額
（10.1～3.31）</t>
    <phoneticPr fontId="4"/>
  </si>
  <si>
    <t>給水収益</t>
    <rPh sb="0" eb="2">
      <t>キュウスイ</t>
    </rPh>
    <rPh sb="2" eb="4">
      <t>シュウエキ</t>
    </rPh>
    <phoneticPr fontId="4"/>
  </si>
  <si>
    <t>原水及び浄水費</t>
    <rPh sb="0" eb="2">
      <t>ゲンスイ</t>
    </rPh>
    <rPh sb="2" eb="3">
      <t>オヨ</t>
    </rPh>
    <rPh sb="4" eb="6">
      <t>ジョウスイ</t>
    </rPh>
    <rPh sb="6" eb="7">
      <t>ヒ</t>
    </rPh>
    <phoneticPr fontId="4"/>
  </si>
  <si>
    <t>配水及び給水費</t>
    <rPh sb="0" eb="2">
      <t>ハイスイ</t>
    </rPh>
    <rPh sb="2" eb="3">
      <t>オヨ</t>
    </rPh>
    <rPh sb="4" eb="6">
      <t>キュウスイ</t>
    </rPh>
    <rPh sb="6" eb="7">
      <t>ヒ</t>
    </rPh>
    <phoneticPr fontId="4"/>
  </si>
  <si>
    <t>業務費</t>
    <rPh sb="0" eb="2">
      <t>ギョウム</t>
    </rPh>
    <rPh sb="2" eb="3">
      <t>ヒ</t>
    </rPh>
    <phoneticPr fontId="4"/>
  </si>
  <si>
    <t>総務費</t>
    <rPh sb="0" eb="3">
      <t>ソウムヒ</t>
    </rPh>
    <phoneticPr fontId="4"/>
  </si>
  <si>
    <t>減価償却費等</t>
    <rPh sb="0" eb="2">
      <t>ゲンカ</t>
    </rPh>
    <rPh sb="2" eb="4">
      <t>ショウキャク</t>
    </rPh>
    <rPh sb="4" eb="5">
      <t>ヒ</t>
    </rPh>
    <rPh sb="5" eb="6">
      <t>ナド</t>
    </rPh>
    <phoneticPr fontId="4"/>
  </si>
  <si>
    <t>国庫補助金</t>
    <rPh sb="0" eb="2">
      <t>コッコ</t>
    </rPh>
    <rPh sb="2" eb="5">
      <t>ホジョキン</t>
    </rPh>
    <phoneticPr fontId="4"/>
  </si>
  <si>
    <t>工事負担金</t>
    <rPh sb="0" eb="2">
      <t>コウジ</t>
    </rPh>
    <rPh sb="2" eb="5">
      <t>フタンキン</t>
    </rPh>
    <phoneticPr fontId="4"/>
  </si>
  <si>
    <t>国県補助金精算金</t>
    <rPh sb="0" eb="1">
      <t>クニ</t>
    </rPh>
    <rPh sb="1" eb="2">
      <t>ケン</t>
    </rPh>
    <rPh sb="2" eb="5">
      <t>ホジョキン</t>
    </rPh>
    <rPh sb="5" eb="8">
      <t>セイサンキン</t>
    </rPh>
    <phoneticPr fontId="4"/>
  </si>
  <si>
    <t>資本的収入額が資本的支出額に不足する額　1,035,064 千円　は</t>
    <phoneticPr fontId="4"/>
  </si>
  <si>
    <t>当年度利益剰余金処分額</t>
    <rPh sb="0" eb="1">
      <t>トウ</t>
    </rPh>
    <rPh sb="1" eb="3">
      <t>ネンド</t>
    </rPh>
    <rPh sb="3" eb="5">
      <t>リエキ</t>
    </rPh>
    <rPh sb="5" eb="8">
      <t>ジョウヨキン</t>
    </rPh>
    <rPh sb="8" eb="10">
      <t>ショブン</t>
    </rPh>
    <rPh sb="10" eb="11">
      <t>ガク</t>
    </rPh>
    <phoneticPr fontId="4"/>
  </si>
  <si>
    <t>減債積立金</t>
    <rPh sb="0" eb="1">
      <t>ゲン</t>
    </rPh>
    <rPh sb="1" eb="2">
      <t>サイ</t>
    </rPh>
    <rPh sb="2" eb="4">
      <t>ツミタテ</t>
    </rPh>
    <rPh sb="4" eb="5">
      <t>キン</t>
    </rPh>
    <phoneticPr fontId="4"/>
  </si>
  <si>
    <t>３．予算の概要（令和6年度分）</t>
    <rPh sb="2" eb="4">
      <t>ヨサン</t>
    </rPh>
    <rPh sb="5" eb="7">
      <t>ガイヨウ</t>
    </rPh>
    <rPh sb="8" eb="10">
      <t>レイワ</t>
    </rPh>
    <rPh sb="11" eb="13">
      <t>ネンド</t>
    </rPh>
    <rPh sb="13" eb="14">
      <t>ブン</t>
    </rPh>
    <phoneticPr fontId="4"/>
  </si>
  <si>
    <r>
      <t>　収益的収支については、収入総額 26億1,750万1千円を計上し、支出総額 26億55万8千円を計上した結果、消費税及び地方消費税</t>
    </r>
    <r>
      <rPr>
        <sz val="11"/>
        <color indexed="10"/>
        <rFont val="ＭＳ 明朝"/>
        <family val="1"/>
        <charset val="128"/>
      </rPr>
      <t xml:space="preserve"> </t>
    </r>
    <r>
      <rPr>
        <sz val="11"/>
        <rFont val="ＭＳ 明朝"/>
        <family val="1"/>
        <charset val="128"/>
      </rPr>
      <t>1億2,268万1千円</t>
    </r>
    <r>
      <rPr>
        <sz val="11"/>
        <color indexed="8"/>
        <rFont val="ＭＳ 明朝"/>
        <family val="1"/>
        <charset val="128"/>
      </rPr>
      <t>を控除した実質の利益は</t>
    </r>
    <r>
      <rPr>
        <sz val="11"/>
        <color indexed="10"/>
        <rFont val="ＭＳ 明朝"/>
        <family val="1"/>
        <charset val="128"/>
      </rPr>
      <t xml:space="preserve"> </t>
    </r>
    <r>
      <rPr>
        <sz val="11"/>
        <rFont val="ＭＳ 明朝"/>
        <family val="1"/>
        <charset val="128"/>
      </rPr>
      <t>△1億573万8千円</t>
    </r>
    <r>
      <rPr>
        <sz val="11"/>
        <color indexed="8"/>
        <rFont val="ＭＳ 明朝"/>
        <family val="1"/>
        <charset val="128"/>
      </rPr>
      <t>を見込んでいます。
　次に、資本的収支については、収入総額を企業債収入など 3億6,230万3千円を計上し、支出総額では建設改良費など 15億1,793万7千円を計上した結果、11億5,563万4千円の不足が生じます。
　この不足額は、過年度分損益勘定留保資金 3億9,947万3千円、当年度分損益勘定留保資金 5億9,158万3千円、当年度消費税及び地方消費税資本的収支調整額 1億2,268万1千円及び減債積立金4,189万7千円で補てんする予定です。
　本年度における主な事業として、施設拡張改良事業、配水管整備事業、朝見浄水場既存施設更新事業などを施工する予定です。</t>
    </r>
    <rPh sb="1" eb="4">
      <t>シュウエキテキ</t>
    </rPh>
    <rPh sb="4" eb="6">
      <t>シュウシ</t>
    </rPh>
    <rPh sb="12" eb="14">
      <t>シュウニュウ</t>
    </rPh>
    <rPh sb="14" eb="16">
      <t>ソウガク</t>
    </rPh>
    <rPh sb="19" eb="20">
      <t>オク</t>
    </rPh>
    <rPh sb="25" eb="26">
      <t>マン</t>
    </rPh>
    <rPh sb="27" eb="29">
      <t>センエン</t>
    </rPh>
    <rPh sb="30" eb="32">
      <t>ケイジョウ</t>
    </rPh>
    <rPh sb="34" eb="36">
      <t>シシュツ</t>
    </rPh>
    <rPh sb="36" eb="38">
      <t>ソウガク</t>
    </rPh>
    <rPh sb="41" eb="42">
      <t>オク</t>
    </rPh>
    <rPh sb="44" eb="45">
      <t>マン</t>
    </rPh>
    <rPh sb="46" eb="48">
      <t>センエン</t>
    </rPh>
    <rPh sb="49" eb="51">
      <t>ケイジョウ</t>
    </rPh>
    <rPh sb="53" eb="55">
      <t>ケッカ</t>
    </rPh>
    <rPh sb="56" eb="59">
      <t>ショウヒゼイ</t>
    </rPh>
    <rPh sb="59" eb="60">
      <t>オヨ</t>
    </rPh>
    <rPh sb="61" eb="63">
      <t>チホウ</t>
    </rPh>
    <rPh sb="63" eb="66">
      <t>ショウヒゼイ</t>
    </rPh>
    <rPh sb="68" eb="69">
      <t>オク</t>
    </rPh>
    <rPh sb="74" eb="75">
      <t>マン</t>
    </rPh>
    <rPh sb="76" eb="78">
      <t>センエン</t>
    </rPh>
    <rPh sb="79" eb="81">
      <t>コウジョ</t>
    </rPh>
    <rPh sb="83" eb="85">
      <t>ジッシツ</t>
    </rPh>
    <rPh sb="86" eb="88">
      <t>リエキ</t>
    </rPh>
    <rPh sb="92" eb="93">
      <t>オク</t>
    </rPh>
    <rPh sb="96" eb="97">
      <t>マン</t>
    </rPh>
    <rPh sb="98" eb="99">
      <t>セン</t>
    </rPh>
    <rPh sb="101" eb="103">
      <t>ミコ</t>
    </rPh>
    <rPh sb="111" eb="112">
      <t>ツギ</t>
    </rPh>
    <rPh sb="114" eb="117">
      <t>シホンテキ</t>
    </rPh>
    <rPh sb="117" eb="119">
      <t>シュウシ</t>
    </rPh>
    <rPh sb="125" eb="127">
      <t>シュウニュウ</t>
    </rPh>
    <rPh sb="127" eb="129">
      <t>ソウガク</t>
    </rPh>
    <rPh sb="130" eb="132">
      <t>キギョウ</t>
    </rPh>
    <rPh sb="132" eb="133">
      <t>サイ</t>
    </rPh>
    <rPh sb="133" eb="135">
      <t>シュウニュウ</t>
    </rPh>
    <rPh sb="139" eb="140">
      <t>オク</t>
    </rPh>
    <rPh sb="145" eb="146">
      <t>マン</t>
    </rPh>
    <rPh sb="147" eb="149">
      <t>センエン</t>
    </rPh>
    <rPh sb="150" eb="152">
      <t>ケイジョウ</t>
    </rPh>
    <rPh sb="154" eb="156">
      <t>シシュツ</t>
    </rPh>
    <rPh sb="156" eb="158">
      <t>ソウガク</t>
    </rPh>
    <rPh sb="160" eb="162">
      <t>ケンセツ</t>
    </rPh>
    <rPh sb="162" eb="164">
      <t>カイリョウ</t>
    </rPh>
    <rPh sb="164" eb="165">
      <t>ヒ</t>
    </rPh>
    <rPh sb="170" eb="171">
      <t>オク</t>
    </rPh>
    <rPh sb="176" eb="177">
      <t>マン</t>
    </rPh>
    <rPh sb="178" eb="179">
      <t>セン</t>
    </rPh>
    <rPh sb="181" eb="183">
      <t>ケイジョウ</t>
    </rPh>
    <rPh sb="185" eb="187">
      <t>ケッカ</t>
    </rPh>
    <rPh sb="190" eb="191">
      <t>オク</t>
    </rPh>
    <rPh sb="196" eb="197">
      <t>マン</t>
    </rPh>
    <rPh sb="198" eb="199">
      <t>セン</t>
    </rPh>
    <rPh sb="201" eb="203">
      <t>フソク</t>
    </rPh>
    <rPh sb="204" eb="205">
      <t>ショウ</t>
    </rPh>
    <rPh sb="213" eb="215">
      <t>フソク</t>
    </rPh>
    <rPh sb="215" eb="216">
      <t>ガク</t>
    </rPh>
    <rPh sb="218" eb="221">
      <t>カネンド</t>
    </rPh>
    <rPh sb="221" eb="222">
      <t>ブン</t>
    </rPh>
    <rPh sb="222" eb="224">
      <t>ソンエキ</t>
    </rPh>
    <rPh sb="224" eb="226">
      <t>カンジョウ</t>
    </rPh>
    <rPh sb="226" eb="228">
      <t>リュウホ</t>
    </rPh>
    <rPh sb="228" eb="230">
      <t>シキン</t>
    </rPh>
    <rPh sb="232" eb="233">
      <t>オク</t>
    </rPh>
    <rPh sb="238" eb="239">
      <t>マン</t>
    </rPh>
    <rPh sb="240" eb="241">
      <t>セン</t>
    </rPh>
    <rPh sb="243" eb="244">
      <t>トウ</t>
    </rPh>
    <rPh sb="257" eb="258">
      <t>オク</t>
    </rPh>
    <rPh sb="265" eb="266">
      <t>セン</t>
    </rPh>
    <rPh sb="268" eb="269">
      <t>トウ</t>
    </rPh>
    <rPh sb="269" eb="271">
      <t>ネンド</t>
    </rPh>
    <rPh sb="271" eb="274">
      <t>ショウヒゼイ</t>
    </rPh>
    <rPh sb="274" eb="275">
      <t>オヨ</t>
    </rPh>
    <rPh sb="276" eb="278">
      <t>チホウ</t>
    </rPh>
    <rPh sb="278" eb="281">
      <t>ショウヒゼイ</t>
    </rPh>
    <rPh sb="281" eb="284">
      <t>シホンテキ</t>
    </rPh>
    <rPh sb="284" eb="286">
      <t>シュウシ</t>
    </rPh>
    <rPh sb="286" eb="288">
      <t>チョウセイ</t>
    </rPh>
    <rPh sb="288" eb="289">
      <t>ガク</t>
    </rPh>
    <rPh sb="291" eb="292">
      <t>オク</t>
    </rPh>
    <rPh sb="300" eb="301">
      <t>オヨ</t>
    </rPh>
    <rPh sb="302" eb="304">
      <t>ゲンサイ</t>
    </rPh>
    <rPh sb="304" eb="307">
      <t>ツミタテキン</t>
    </rPh>
    <rPh sb="322" eb="324">
      <t>ヨテイ</t>
    </rPh>
    <rPh sb="329" eb="332">
      <t>ホンネンド</t>
    </rPh>
    <rPh sb="336" eb="337">
      <t>オモ</t>
    </rPh>
    <rPh sb="338" eb="340">
      <t>ジギョウ</t>
    </rPh>
    <rPh sb="344" eb="346">
      <t>シセツ</t>
    </rPh>
    <rPh sb="346" eb="348">
      <t>カクチョウ</t>
    </rPh>
    <rPh sb="348" eb="350">
      <t>カイリョウ</t>
    </rPh>
    <rPh sb="350" eb="352">
      <t>ジギョウ</t>
    </rPh>
    <rPh sb="353" eb="356">
      <t>ハイスイカン</t>
    </rPh>
    <rPh sb="356" eb="358">
      <t>セイビ</t>
    </rPh>
    <rPh sb="358" eb="360">
      <t>ジギョウ</t>
    </rPh>
    <rPh sb="361" eb="363">
      <t>アサミ</t>
    </rPh>
    <rPh sb="363" eb="366">
      <t>ジョウスイジョウ</t>
    </rPh>
    <rPh sb="366" eb="368">
      <t>キゾン</t>
    </rPh>
    <rPh sb="368" eb="370">
      <t>シセツ</t>
    </rPh>
    <rPh sb="370" eb="372">
      <t>コウシン</t>
    </rPh>
    <rPh sb="372" eb="374">
      <t>ジギョウ</t>
    </rPh>
    <rPh sb="377" eb="379">
      <t>セコウ</t>
    </rPh>
    <rPh sb="381" eb="383">
      <t>ヨテイ</t>
    </rPh>
    <phoneticPr fontId="4"/>
  </si>
  <si>
    <t>収入総額　　2,617,501 千円</t>
    <phoneticPr fontId="4"/>
  </si>
  <si>
    <t>支出総額　　2,600,558 千円</t>
    <phoneticPr fontId="4"/>
  </si>
  <si>
    <t>（２）資本的収支（令和６年度分）</t>
    <rPh sb="3" eb="5">
      <t>シホン</t>
    </rPh>
    <rPh sb="5" eb="6">
      <t>テキ</t>
    </rPh>
    <rPh sb="6" eb="8">
      <t>シュウシ</t>
    </rPh>
    <rPh sb="9" eb="11">
      <t>レイワ</t>
    </rPh>
    <rPh sb="12" eb="14">
      <t>ネンド</t>
    </rPh>
    <rPh sb="14" eb="15">
      <t>ブン</t>
    </rPh>
    <phoneticPr fontId="4"/>
  </si>
  <si>
    <t>収入総額　　362,303 千円</t>
    <phoneticPr fontId="4"/>
  </si>
  <si>
    <t>支出総額　　1,517,937 千円</t>
    <phoneticPr fontId="4"/>
  </si>
  <si>
    <t>　資本的収入額が資本的支出額に不足する額　1,155,634千円は</t>
    <phoneticPr fontId="4"/>
  </si>
  <si>
    <t>減債積立金</t>
    <phoneticPr fontId="4"/>
  </si>
  <si>
    <t>【予算繰越について】
※資本的支出建設改良費において、地方公営企業法第26条第1項の規定により　193,933,300円を繰り越します。</t>
    <rPh sb="1" eb="3">
      <t>ヨサン</t>
    </rPh>
    <rPh sb="3" eb="5">
      <t>クリコシ</t>
    </rPh>
    <rPh sb="12" eb="15">
      <t>シホンテキ</t>
    </rPh>
    <rPh sb="15" eb="17">
      <t>シシュツ</t>
    </rPh>
    <rPh sb="17" eb="19">
      <t>ケンセツ</t>
    </rPh>
    <rPh sb="19" eb="21">
      <t>カイリョウ</t>
    </rPh>
    <rPh sb="21" eb="22">
      <t>ヒ</t>
    </rPh>
    <rPh sb="27" eb="29">
      <t>チホウ</t>
    </rPh>
    <rPh sb="29" eb="31">
      <t>コウエイ</t>
    </rPh>
    <rPh sb="31" eb="33">
      <t>キギョウ</t>
    </rPh>
    <rPh sb="33" eb="34">
      <t>ホウ</t>
    </rPh>
    <rPh sb="34" eb="35">
      <t>ダイ</t>
    </rPh>
    <rPh sb="37" eb="38">
      <t>ジョウ</t>
    </rPh>
    <rPh sb="38" eb="39">
      <t>ダイ</t>
    </rPh>
    <rPh sb="40" eb="41">
      <t>コウ</t>
    </rPh>
    <rPh sb="42" eb="44">
      <t>キテイ</t>
    </rPh>
    <rPh sb="61" eb="62">
      <t>ク</t>
    </rPh>
    <rPh sb="63" eb="64">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</si>
</sst>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quot;;&quot;△ &quot;#,##0&quot;㎥&quot;"/>
    <numFmt numFmtId="177" formatCode="#,##0&quot;㎥/日&quot;;&quot;△ &quot;#,##0&quot;㎥/日&quot;"/>
    <numFmt numFmtId="178" formatCode="#,##0.00&quot;％&quot;;&quot;△ &quot;#,##0.00&quot;％&quot;"/>
    <numFmt numFmtId="179" formatCode="#,##0&quot; 千円&quot;;&quot;△ &quot;#,##0&quot; 千円&quot;"/>
    <numFmt numFmtId="180" formatCode="#,##0;&quot;△ &quot;#,##0"/>
    <numFmt numFmtId="181" formatCode="#,##0&quot;千円&quot;;&quot;△ &quot;#,##0&quot;千円&quot;"/>
    <numFmt numFmtId="182" formatCode="0.00_ "/>
    <numFmt numFmtId="183" formatCode="#,##0.0;[Red]\-#,##0.0"/>
    <numFmt numFmtId="184" formatCode="#,###\ ;[Red]&quot;△&quot;\ #,###\ "/>
    <numFmt numFmtId="185" formatCode="#,##0\ "/>
    <numFmt numFmtId="186" formatCode="0.0\ "/>
    <numFmt numFmtId="187" formatCode="0.000"/>
    <numFmt numFmtId="188" formatCode="#,##0;[Red]&quot;△&quot;#,##0"/>
    <numFmt numFmtId="189" formatCode="#,##0.00;[Red]&quot;△&quot;#,##0.00"/>
    <numFmt numFmtId="190" formatCode="#,##0.0000;[Red]&quot;△&quot;#,##0.0000"/>
    <numFmt numFmtId="191" formatCode="0.000%"/>
    <numFmt numFmtId="192" formatCode="#,##0;[Red]&quot;△&quot;\ #,##0"/>
    <numFmt numFmtId="193" formatCode="#,##0_ "/>
  </numFmts>
  <fonts count="33">
    <font>
      <sz val="11"/>
      <name val="明朝"/>
      <family val="1"/>
      <charset val="128"/>
    </font>
    <font>
      <sz val="11"/>
      <name val="明朝"/>
      <family val="1"/>
      <charset val="128"/>
    </font>
    <font>
      <sz val="6"/>
      <name val="明朝"/>
      <family val="1"/>
      <charset val="128"/>
    </font>
    <font>
      <sz val="11"/>
      <name val="ＭＳ Ｐゴシック"/>
      <family val="3"/>
      <charset val="128"/>
    </font>
    <font>
      <sz val="6"/>
      <name val="ＭＳ Ｐゴシック"/>
      <family val="3"/>
      <charset val="128"/>
    </font>
    <font>
      <b/>
      <sz val="14"/>
      <color theme="1"/>
      <name val="ＭＳ 明朝"/>
      <family val="1"/>
      <charset val="128"/>
    </font>
    <font>
      <sz val="11"/>
      <color theme="1"/>
      <name val="ＭＳ 明朝"/>
      <family val="1"/>
      <charset val="128"/>
    </font>
    <font>
      <b/>
      <sz val="12"/>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b/>
      <sz val="11"/>
      <name val="ＭＳ 明朝"/>
      <family val="1"/>
      <charset val="128"/>
    </font>
    <font>
      <sz val="8"/>
      <name val="ＭＳ 明朝"/>
      <family val="1"/>
      <charset val="128"/>
    </font>
    <font>
      <sz val="9"/>
      <name val="ＭＳ 明朝"/>
      <family val="1"/>
      <charset val="128"/>
    </font>
    <font>
      <sz val="6"/>
      <name val="ＭＳ Ｐ明朝"/>
      <family val="1"/>
      <charset val="128"/>
    </font>
    <font>
      <sz val="10"/>
      <color indexed="61"/>
      <name val="ｺﾞｼｯｸ"/>
      <family val="3"/>
      <charset val="128"/>
    </font>
    <font>
      <sz val="9"/>
      <color theme="1"/>
      <name val="ｺﾞｼｯｸ"/>
      <family val="3"/>
      <charset val="128"/>
    </font>
    <font>
      <sz val="10"/>
      <color theme="1"/>
      <name val="ｺﾞｼｯｸ"/>
      <family val="3"/>
      <charset val="128"/>
    </font>
    <font>
      <sz val="9"/>
      <name val="ｺﾞｼｯｸ"/>
      <family val="3"/>
      <charset val="128"/>
    </font>
    <font>
      <sz val="12"/>
      <color indexed="16"/>
      <name val="ｺﾞｼｯｸ"/>
      <family val="3"/>
      <charset val="128"/>
    </font>
    <font>
      <sz val="8"/>
      <name val="ＭＳ Ｐゴシック"/>
      <family val="3"/>
      <charset val="128"/>
    </font>
    <font>
      <strike/>
      <sz val="10"/>
      <color theme="1"/>
      <name val="ｺﾞｼｯｸ"/>
      <family val="3"/>
      <charset val="128"/>
    </font>
    <font>
      <sz val="16"/>
      <color theme="1"/>
      <name val="ｺﾞｼｯｸ"/>
      <family val="3"/>
      <charset val="128"/>
    </font>
    <font>
      <sz val="12"/>
      <color theme="1"/>
      <name val="ｺﾞｼｯｸ"/>
      <family val="3"/>
      <charset val="128"/>
    </font>
    <font>
      <sz val="14"/>
      <color theme="1"/>
      <name val="ｺﾞｼｯｸ"/>
      <family val="3"/>
      <charset val="128"/>
    </font>
    <font>
      <sz val="8"/>
      <color theme="1"/>
      <name val="ｺﾞｼｯｸ"/>
      <family val="3"/>
      <charset val="128"/>
    </font>
    <font>
      <b/>
      <sz val="10"/>
      <color theme="1"/>
      <name val="ｺﾞｼｯｸ"/>
      <family val="3"/>
      <charset val="128"/>
    </font>
    <font>
      <sz val="11"/>
      <color indexed="8"/>
      <name val="ＭＳ 明朝"/>
      <family val="1"/>
      <charset val="128"/>
    </font>
    <font>
      <sz val="11"/>
      <color rgb="FF0000FF"/>
      <name val="ＭＳ 明朝"/>
      <family val="1"/>
      <charset val="128"/>
    </font>
    <font>
      <sz val="10"/>
      <color indexed="8"/>
      <name val="ＭＳ 明朝"/>
      <family val="1"/>
      <charset val="128"/>
    </font>
    <font>
      <sz val="11"/>
      <color indexed="1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indexed="26"/>
        <bgColor indexed="64"/>
      </patternFill>
    </fill>
    <fill>
      <patternFill patternType="solid">
        <fgColor rgb="FFFFFFCC"/>
        <bgColor indexed="64"/>
      </patternFill>
    </fill>
    <fill>
      <patternFill patternType="solid">
        <fgColor rgb="FFFFC000"/>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hair">
        <color indexed="64"/>
      </top>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thin">
        <color indexed="64"/>
      </bottom>
      <diagonal/>
    </border>
  </borders>
  <cellStyleXfs count="8">
    <xf numFmtId="0" fontId="0" fillId="0" borderId="0"/>
    <xf numFmtId="0" fontId="3" fillId="0" borderId="0"/>
    <xf numFmtId="38" fontId="3" fillId="0" borderId="0" applyFont="0" applyFill="0" applyBorder="0" applyAlignment="0" applyProtection="0"/>
    <xf numFmtId="9" fontId="3"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9" fontId="3" fillId="0" borderId="0" applyFont="0" applyFill="0" applyBorder="0" applyAlignment="0" applyProtection="0"/>
  </cellStyleXfs>
  <cellXfs count="626">
    <xf numFmtId="0" fontId="0" fillId="0" borderId="0" xfId="0"/>
    <xf numFmtId="0" fontId="6" fillId="0" borderId="0" xfId="1" applyFont="1" applyAlignment="1">
      <alignment vertical="center"/>
    </xf>
    <xf numFmtId="0" fontId="6" fillId="0" borderId="0" xfId="1" applyFont="1" applyAlignment="1">
      <alignment horizontal="right" vertical="center"/>
    </xf>
    <xf numFmtId="0" fontId="6" fillId="0" borderId="0" xfId="1" applyFont="1" applyFill="1" applyAlignment="1">
      <alignment vertical="center"/>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6" fillId="0" borderId="0" xfId="1" applyFont="1" applyBorder="1" applyAlignment="1">
      <alignment vertical="center"/>
    </xf>
    <xf numFmtId="0" fontId="6" fillId="0" borderId="0" xfId="1" applyFont="1" applyAlignment="1">
      <alignment vertical="center" wrapText="1"/>
    </xf>
    <xf numFmtId="0" fontId="6" fillId="3" borderId="20" xfId="1" applyFont="1" applyFill="1" applyBorder="1" applyAlignment="1">
      <alignment vertical="center" wrapText="1"/>
    </xf>
    <xf numFmtId="0" fontId="6" fillId="3" borderId="21" xfId="1" applyFont="1" applyFill="1" applyBorder="1" applyAlignment="1">
      <alignment horizontal="right" vertical="center"/>
    </xf>
    <xf numFmtId="0" fontId="8" fillId="0" borderId="0" xfId="1" applyFont="1" applyFill="1" applyAlignment="1">
      <alignment vertical="center"/>
    </xf>
    <xf numFmtId="0" fontId="9" fillId="0" borderId="0" xfId="1" applyFont="1" applyFill="1" applyAlignment="1">
      <alignment horizontal="right" vertical="center"/>
    </xf>
    <xf numFmtId="0" fontId="6" fillId="0" borderId="0" xfId="1" applyFont="1" applyFill="1" applyBorder="1" applyAlignment="1">
      <alignment vertical="center"/>
    </xf>
    <xf numFmtId="0" fontId="10" fillId="0" borderId="0" xfId="1" applyFont="1" applyBorder="1" applyAlignment="1">
      <alignment horizontal="right" vertical="center"/>
    </xf>
    <xf numFmtId="0" fontId="6" fillId="0" borderId="0" xfId="1" applyFont="1" applyBorder="1" applyAlignment="1">
      <alignment horizontal="center" vertical="center"/>
    </xf>
    <xf numFmtId="181" fontId="6" fillId="0" borderId="0" xfId="1" applyNumberFormat="1" applyFont="1" applyBorder="1" applyAlignment="1">
      <alignment vertical="center"/>
    </xf>
    <xf numFmtId="0" fontId="6" fillId="0" borderId="0" xfId="1" applyFont="1" applyAlignment="1">
      <alignment horizontal="left" vertical="center"/>
    </xf>
    <xf numFmtId="0" fontId="6" fillId="0" borderId="0" xfId="1" applyFont="1" applyBorder="1" applyAlignment="1">
      <alignment horizontal="left" vertical="center"/>
    </xf>
    <xf numFmtId="0" fontId="6" fillId="0" borderId="34" xfId="1" applyFont="1" applyBorder="1" applyAlignment="1">
      <alignment vertical="center"/>
    </xf>
    <xf numFmtId="180" fontId="6" fillId="0" borderId="0" xfId="1" applyNumberFormat="1" applyFont="1" applyAlignment="1">
      <alignment vertical="center"/>
    </xf>
    <xf numFmtId="0" fontId="12" fillId="0" borderId="0" xfId="1" applyFont="1" applyFill="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horizontal="right" vertical="center"/>
    </xf>
    <xf numFmtId="0" fontId="12" fillId="0" borderId="0" xfId="1" applyFont="1" applyFill="1" applyBorder="1" applyAlignment="1">
      <alignment vertical="center"/>
    </xf>
    <xf numFmtId="0" fontId="12" fillId="0" borderId="0" xfId="1" applyFont="1" applyBorder="1" applyAlignment="1">
      <alignment vertical="center"/>
    </xf>
    <xf numFmtId="0" fontId="12" fillId="0" borderId="0" xfId="1" applyFont="1" applyAlignment="1">
      <alignment horizontal="left" vertical="center"/>
    </xf>
    <xf numFmtId="0" fontId="12" fillId="0" borderId="34" xfId="1" applyFont="1" applyBorder="1" applyAlignment="1">
      <alignment vertical="center"/>
    </xf>
    <xf numFmtId="0" fontId="15" fillId="0" borderId="0" xfId="1" applyFont="1" applyAlignment="1">
      <alignment vertical="center"/>
    </xf>
    <xf numFmtId="0" fontId="18" fillId="0" borderId="3" xfId="0" applyFont="1" applyBorder="1" applyAlignment="1">
      <alignment vertical="center"/>
    </xf>
    <xf numFmtId="38" fontId="19" fillId="0" borderId="4" xfId="0" applyNumberFormat="1" applyFont="1" applyBorder="1" applyAlignment="1">
      <alignment vertical="center"/>
    </xf>
    <xf numFmtId="0" fontId="18" fillId="0" borderId="36" xfId="0" applyFont="1" applyBorder="1" applyAlignment="1">
      <alignment vertical="center"/>
    </xf>
    <xf numFmtId="38" fontId="19" fillId="0" borderId="37" xfId="4" applyFont="1" applyBorder="1" applyAlignment="1">
      <alignment vertical="center"/>
    </xf>
    <xf numFmtId="38" fontId="19" fillId="0" borderId="4" xfId="4" applyFont="1" applyBorder="1" applyAlignment="1">
      <alignment vertical="center"/>
    </xf>
    <xf numFmtId="0" fontId="19" fillId="0" borderId="37" xfId="0" applyFont="1" applyBorder="1" applyAlignment="1">
      <alignment vertical="center"/>
    </xf>
    <xf numFmtId="0" fontId="19" fillId="0" borderId="4" xfId="0" applyFont="1" applyBorder="1" applyAlignment="1">
      <alignment vertical="center"/>
    </xf>
    <xf numFmtId="0" fontId="18" fillId="4" borderId="36" xfId="0" applyFont="1" applyFill="1" applyBorder="1" applyAlignment="1">
      <alignment vertical="center"/>
    </xf>
    <xf numFmtId="38" fontId="19" fillId="4" borderId="4" xfId="0" applyNumberFormat="1" applyFont="1" applyFill="1" applyBorder="1" applyAlignment="1">
      <alignment vertical="center"/>
    </xf>
    <xf numFmtId="38" fontId="19" fillId="4" borderId="37" xfId="0" applyNumberFormat="1" applyFont="1" applyFill="1" applyBorder="1" applyAlignment="1">
      <alignment vertical="center"/>
    </xf>
    <xf numFmtId="38" fontId="19" fillId="4" borderId="4" xfId="4" applyFont="1" applyFill="1" applyBorder="1" applyAlignment="1">
      <alignment vertical="center"/>
    </xf>
    <xf numFmtId="0" fontId="19" fillId="0" borderId="0" xfId="0" applyFont="1" applyAlignment="1">
      <alignment vertical="center"/>
    </xf>
    <xf numFmtId="38" fontId="19" fillId="0" borderId="1" xfId="4" applyFont="1" applyBorder="1" applyAlignment="1">
      <alignment vertical="center"/>
    </xf>
    <xf numFmtId="0" fontId="18" fillId="0" borderId="5" xfId="0" applyFont="1" applyBorder="1" applyAlignment="1">
      <alignment vertical="center"/>
    </xf>
    <xf numFmtId="38" fontId="19" fillId="0" borderId="5" xfId="4" applyFont="1" applyFill="1" applyBorder="1" applyAlignment="1">
      <alignment vertical="center"/>
    </xf>
    <xf numFmtId="38" fontId="19" fillId="0" borderId="4" xfId="4" applyFont="1" applyFill="1" applyBorder="1" applyAlignment="1">
      <alignment vertical="center"/>
    </xf>
    <xf numFmtId="38" fontId="19" fillId="0" borderId="2" xfId="4" applyFont="1" applyBorder="1" applyAlignment="1">
      <alignment vertical="center"/>
    </xf>
    <xf numFmtId="38" fontId="19" fillId="0" borderId="5" xfId="4" applyFont="1" applyBorder="1" applyAlignment="1">
      <alignment vertical="center"/>
    </xf>
    <xf numFmtId="0" fontId="18" fillId="4" borderId="5" xfId="0" applyFont="1" applyFill="1" applyBorder="1" applyAlignment="1">
      <alignment vertical="center"/>
    </xf>
    <xf numFmtId="38" fontId="19" fillId="4" borderId="37" xfId="4" applyFont="1" applyFill="1" applyBorder="1" applyAlignment="1">
      <alignment vertical="center"/>
    </xf>
    <xf numFmtId="38" fontId="19" fillId="4" borderId="5" xfId="4" applyFont="1" applyFill="1" applyBorder="1" applyAlignment="1">
      <alignment vertical="center"/>
    </xf>
    <xf numFmtId="38" fontId="19" fillId="0" borderId="0" xfId="4" applyFont="1" applyFill="1" applyBorder="1" applyAlignment="1">
      <alignment vertical="center"/>
    </xf>
    <xf numFmtId="38" fontId="19" fillId="0" borderId="9" xfId="2" applyFont="1" applyBorder="1" applyAlignment="1">
      <alignment vertical="center"/>
    </xf>
    <xf numFmtId="188" fontId="19" fillId="0" borderId="9" xfId="2" applyNumberFormat="1" applyFont="1" applyBorder="1" applyAlignment="1">
      <alignment horizontal="right" vertical="center"/>
    </xf>
    <xf numFmtId="188" fontId="23" fillId="0" borderId="10" xfId="5" applyNumberFormat="1" applyFont="1" applyBorder="1" applyAlignment="1">
      <alignment horizontal="right" vertical="center"/>
    </xf>
    <xf numFmtId="189" fontId="19" fillId="0" borderId="9" xfId="5" applyNumberFormat="1" applyFont="1" applyBorder="1" applyAlignment="1">
      <alignment horizontal="right" vertical="center"/>
    </xf>
    <xf numFmtId="190" fontId="19" fillId="0" borderId="57" xfId="5" applyNumberFormat="1" applyFont="1" applyBorder="1" applyAlignment="1">
      <alignment vertical="center"/>
    </xf>
    <xf numFmtId="38" fontId="19" fillId="0" borderId="53" xfId="2" applyFont="1" applyFill="1" applyBorder="1" applyAlignment="1">
      <alignment vertical="center"/>
    </xf>
    <xf numFmtId="188" fontId="19" fillId="0" borderId="10" xfId="5" applyNumberFormat="1" applyFont="1" applyBorder="1" applyAlignment="1">
      <alignment vertical="center"/>
    </xf>
    <xf numFmtId="188" fontId="19" fillId="0" borderId="10" xfId="5" applyNumberFormat="1" applyFont="1" applyFill="1" applyBorder="1" applyAlignment="1">
      <alignment vertical="center"/>
    </xf>
    <xf numFmtId="188" fontId="19" fillId="0" borderId="53" xfId="2" applyNumberFormat="1" applyFont="1" applyFill="1" applyBorder="1" applyAlignment="1">
      <alignment vertical="center"/>
    </xf>
    <xf numFmtId="189" fontId="19" fillId="0" borderId="9" xfId="5" applyNumberFormat="1" applyFont="1" applyBorder="1" applyAlignment="1">
      <alignment vertical="center"/>
    </xf>
    <xf numFmtId="38" fontId="19" fillId="0" borderId="53" xfId="2" applyFont="1" applyBorder="1" applyAlignment="1">
      <alignment vertical="center"/>
    </xf>
    <xf numFmtId="188" fontId="19" fillId="0" borderId="53" xfId="2" applyNumberFormat="1" applyFont="1" applyBorder="1" applyAlignment="1">
      <alignment horizontal="right" vertical="center"/>
    </xf>
    <xf numFmtId="188" fontId="23" fillId="0" borderId="54" xfId="5" applyNumberFormat="1" applyFont="1" applyBorder="1" applyAlignment="1">
      <alignment horizontal="right" vertical="center"/>
    </xf>
    <xf numFmtId="189" fontId="19" fillId="0" borderId="53" xfId="5" applyNumberFormat="1" applyFont="1" applyBorder="1" applyAlignment="1">
      <alignment horizontal="right" vertical="center"/>
    </xf>
    <xf numFmtId="190" fontId="19" fillId="0" borderId="59" xfId="5" applyNumberFormat="1" applyFont="1" applyBorder="1" applyAlignment="1">
      <alignment vertical="center"/>
    </xf>
    <xf numFmtId="188" fontId="19" fillId="0" borderId="54" xfId="5" applyNumberFormat="1" applyFont="1" applyBorder="1" applyAlignment="1">
      <alignment vertical="center"/>
    </xf>
    <xf numFmtId="188" fontId="19" fillId="0" borderId="54" xfId="5" applyNumberFormat="1" applyFont="1" applyFill="1" applyBorder="1" applyAlignment="1">
      <alignment vertical="center"/>
    </xf>
    <xf numFmtId="189" fontId="19" fillId="0" borderId="11" xfId="5" applyNumberFormat="1" applyFont="1" applyBorder="1" applyAlignment="1">
      <alignment vertical="center"/>
    </xf>
    <xf numFmtId="38" fontId="19" fillId="0" borderId="4" xfId="2" applyFont="1" applyBorder="1" applyAlignment="1">
      <alignment vertical="center"/>
    </xf>
    <xf numFmtId="188" fontId="19" fillId="0" borderId="4" xfId="2" applyNumberFormat="1" applyFont="1" applyBorder="1" applyAlignment="1">
      <alignment horizontal="right" vertical="center"/>
    </xf>
    <xf numFmtId="188" fontId="23" fillId="0" borderId="5" xfId="5" applyNumberFormat="1" applyFont="1" applyBorder="1" applyAlignment="1">
      <alignment horizontal="right" vertical="center"/>
    </xf>
    <xf numFmtId="189" fontId="19" fillId="0" borderId="4" xfId="5" applyNumberFormat="1" applyFont="1" applyBorder="1" applyAlignment="1">
      <alignment horizontal="right" vertical="center"/>
    </xf>
    <xf numFmtId="190" fontId="19" fillId="0" borderId="61" xfId="5" applyNumberFormat="1" applyFont="1" applyBorder="1" applyAlignment="1">
      <alignment vertical="center"/>
    </xf>
    <xf numFmtId="38" fontId="19" fillId="0" borderId="8" xfId="2" applyFont="1" applyFill="1" applyBorder="1" applyAlignment="1">
      <alignment vertical="center"/>
    </xf>
    <xf numFmtId="188" fontId="19" fillId="0" borderId="5" xfId="5" applyNumberFormat="1" applyFont="1" applyBorder="1" applyAlignment="1">
      <alignment vertical="center"/>
    </xf>
    <xf numFmtId="188" fontId="19" fillId="0" borderId="5" xfId="5" applyNumberFormat="1" applyFont="1" applyFill="1" applyBorder="1" applyAlignment="1">
      <alignment vertical="center"/>
    </xf>
    <xf numFmtId="188" fontId="19" fillId="0" borderId="8" xfId="2" applyNumberFormat="1" applyFont="1" applyFill="1" applyBorder="1" applyAlignment="1">
      <alignment vertical="center"/>
    </xf>
    <xf numFmtId="189" fontId="19" fillId="0" borderId="12" xfId="5" applyNumberFormat="1" applyFont="1" applyBorder="1" applyAlignment="1">
      <alignment vertical="center"/>
    </xf>
    <xf numFmtId="38" fontId="19" fillId="0" borderId="64" xfId="2" applyFont="1" applyBorder="1" applyAlignment="1">
      <alignment vertical="center"/>
    </xf>
    <xf numFmtId="188" fontId="19" fillId="0" borderId="8" xfId="2" applyNumberFormat="1" applyFont="1" applyBorder="1" applyAlignment="1">
      <alignment horizontal="right" vertical="center"/>
    </xf>
    <xf numFmtId="188" fontId="23" fillId="0" borderId="65" xfId="5" applyNumberFormat="1" applyFont="1" applyBorder="1" applyAlignment="1">
      <alignment horizontal="right" vertical="center"/>
    </xf>
    <xf numFmtId="188" fontId="19" fillId="0" borderId="64" xfId="2" applyNumberFormat="1" applyFont="1" applyBorder="1" applyAlignment="1">
      <alignment horizontal="right" vertical="center"/>
    </xf>
    <xf numFmtId="189" fontId="19" fillId="0" borderId="8" xfId="5" applyNumberFormat="1" applyFont="1" applyBorder="1" applyAlignment="1">
      <alignment horizontal="right" vertical="center"/>
    </xf>
    <xf numFmtId="190" fontId="19" fillId="0" borderId="68" xfId="2" applyNumberFormat="1" applyFont="1" applyBorder="1" applyAlignment="1">
      <alignment vertical="center"/>
    </xf>
    <xf numFmtId="38" fontId="19" fillId="0" borderId="69" xfId="2" applyFont="1" applyFill="1" applyBorder="1" applyAlignment="1">
      <alignment vertical="center"/>
    </xf>
    <xf numFmtId="188" fontId="19" fillId="0" borderId="65" xfId="5" applyNumberFormat="1" applyFont="1" applyBorder="1" applyAlignment="1">
      <alignment vertical="center"/>
    </xf>
    <xf numFmtId="188" fontId="19" fillId="0" borderId="64" xfId="2" applyNumberFormat="1" applyFont="1" applyFill="1" applyBorder="1" applyAlignment="1">
      <alignment vertical="center"/>
    </xf>
    <xf numFmtId="188" fontId="19" fillId="0" borderId="65" xfId="5" applyNumberFormat="1" applyFont="1" applyFill="1" applyBorder="1" applyAlignment="1">
      <alignment vertical="center"/>
    </xf>
    <xf numFmtId="188" fontId="19" fillId="0" borderId="69" xfId="2" applyNumberFormat="1" applyFont="1" applyFill="1" applyBorder="1" applyAlignment="1">
      <alignment vertical="center"/>
    </xf>
    <xf numFmtId="189" fontId="19" fillId="0" borderId="8" xfId="2" applyNumberFormat="1" applyFont="1" applyBorder="1" applyAlignment="1">
      <alignment vertical="center"/>
    </xf>
    <xf numFmtId="188" fontId="19" fillId="0" borderId="70" xfId="2" applyNumberFormat="1" applyFont="1" applyBorder="1" applyAlignment="1">
      <alignment horizontal="right" vertical="center"/>
    </xf>
    <xf numFmtId="189" fontId="19" fillId="0" borderId="70" xfId="5" applyNumberFormat="1" applyFont="1" applyBorder="1" applyAlignment="1">
      <alignment horizontal="right" vertical="center"/>
    </xf>
    <xf numFmtId="190" fontId="19" fillId="0" borderId="72" xfId="5" applyNumberFormat="1" applyFont="1" applyBorder="1" applyAlignment="1">
      <alignment vertical="center"/>
    </xf>
    <xf numFmtId="189" fontId="19" fillId="0" borderId="70" xfId="5" applyNumberFormat="1" applyFont="1" applyBorder="1" applyAlignment="1">
      <alignment vertical="center"/>
    </xf>
    <xf numFmtId="189" fontId="19" fillId="0" borderId="53" xfId="5" applyNumberFormat="1" applyFont="1" applyBorder="1" applyAlignment="1">
      <alignment vertical="center"/>
    </xf>
    <xf numFmtId="188" fontId="19" fillId="0" borderId="53" xfId="2" applyNumberFormat="1" applyFont="1" applyFill="1" applyBorder="1" applyAlignment="1">
      <alignment horizontal="right" vertical="center"/>
    </xf>
    <xf numFmtId="189" fontId="19" fillId="2" borderId="4" xfId="5" applyNumberFormat="1" applyFont="1" applyFill="1" applyBorder="1" applyAlignment="1">
      <alignment horizontal="right" vertical="center"/>
    </xf>
    <xf numFmtId="188" fontId="19" fillId="0" borderId="12" xfId="2" applyNumberFormat="1" applyFont="1" applyFill="1" applyBorder="1" applyAlignment="1">
      <alignment vertical="center"/>
    </xf>
    <xf numFmtId="189" fontId="19" fillId="0" borderId="4" xfId="5" applyNumberFormat="1" applyFont="1" applyBorder="1" applyAlignment="1">
      <alignment vertical="center"/>
    </xf>
    <xf numFmtId="189" fontId="19" fillId="0" borderId="69" xfId="5" applyNumberFormat="1" applyFont="1" applyBorder="1" applyAlignment="1">
      <alignment horizontal="right" vertical="center"/>
    </xf>
    <xf numFmtId="190" fontId="19" fillId="0" borderId="74" xfId="2" applyNumberFormat="1" applyFont="1" applyBorder="1" applyAlignment="1">
      <alignment vertical="center"/>
    </xf>
    <xf numFmtId="189" fontId="19" fillId="0" borderId="69" xfId="2" applyNumberFormat="1" applyFont="1" applyBorder="1" applyAlignment="1">
      <alignment vertical="center"/>
    </xf>
    <xf numFmtId="189" fontId="19" fillId="2" borderId="53" xfId="5" applyNumberFormat="1" applyFont="1" applyFill="1" applyBorder="1" applyAlignment="1">
      <alignment horizontal="right" vertical="center"/>
    </xf>
    <xf numFmtId="190" fontId="19" fillId="0" borderId="75" xfId="5" applyNumberFormat="1" applyFont="1" applyBorder="1" applyAlignment="1">
      <alignment vertical="center"/>
    </xf>
    <xf numFmtId="38" fontId="19" fillId="0" borderId="4" xfId="2" applyFont="1" applyFill="1" applyBorder="1" applyAlignment="1">
      <alignment vertical="center"/>
    </xf>
    <xf numFmtId="188" fontId="19" fillId="0" borderId="4" xfId="2" applyNumberFormat="1" applyFont="1" applyFill="1" applyBorder="1" applyAlignment="1">
      <alignment vertical="center"/>
    </xf>
    <xf numFmtId="188" fontId="19" fillId="0" borderId="69" xfId="2" applyNumberFormat="1" applyFont="1" applyBorder="1" applyAlignment="1">
      <alignment horizontal="right" vertical="center"/>
    </xf>
    <xf numFmtId="190" fontId="19" fillId="0" borderId="74" xfId="5" applyNumberFormat="1" applyFont="1" applyBorder="1" applyAlignment="1">
      <alignment horizontal="right" vertical="center"/>
    </xf>
    <xf numFmtId="38" fontId="19" fillId="0" borderId="64" xfId="2" applyFont="1" applyFill="1" applyBorder="1" applyAlignment="1">
      <alignment vertical="center"/>
    </xf>
    <xf numFmtId="189" fontId="19" fillId="0" borderId="64" xfId="2" applyNumberFormat="1" applyFont="1" applyBorder="1" applyAlignment="1">
      <alignment vertical="center"/>
    </xf>
    <xf numFmtId="190" fontId="19" fillId="0" borderId="77" xfId="2" applyNumberFormat="1" applyFont="1" applyBorder="1" applyAlignment="1">
      <alignment vertical="center"/>
    </xf>
    <xf numFmtId="38" fontId="19" fillId="4" borderId="64" xfId="2" applyFont="1" applyFill="1" applyBorder="1" applyAlignment="1">
      <alignment vertical="center"/>
    </xf>
    <xf numFmtId="188" fontId="19" fillId="4" borderId="64" xfId="2" applyNumberFormat="1" applyFont="1" applyFill="1" applyBorder="1" applyAlignment="1">
      <alignment horizontal="right" vertical="center"/>
    </xf>
    <xf numFmtId="188" fontId="23" fillId="4" borderId="65" xfId="5" applyNumberFormat="1" applyFont="1" applyFill="1" applyBorder="1" applyAlignment="1">
      <alignment horizontal="right" vertical="center"/>
    </xf>
    <xf numFmtId="189" fontId="19" fillId="4" borderId="64" xfId="2" applyNumberFormat="1" applyFont="1" applyFill="1" applyBorder="1" applyAlignment="1">
      <alignment horizontal="right" vertical="center"/>
    </xf>
    <xf numFmtId="190" fontId="19" fillId="4" borderId="77" xfId="2" applyNumberFormat="1" applyFont="1" applyFill="1" applyBorder="1" applyAlignment="1">
      <alignment horizontal="right" vertical="center"/>
    </xf>
    <xf numFmtId="188" fontId="19" fillId="4" borderId="64" xfId="2" applyNumberFormat="1" applyFont="1" applyFill="1" applyBorder="1" applyAlignment="1">
      <alignment vertical="center"/>
    </xf>
    <xf numFmtId="188" fontId="19" fillId="4" borderId="65" xfId="5" applyNumberFormat="1" applyFont="1" applyFill="1" applyBorder="1" applyAlignment="1">
      <alignment vertical="center"/>
    </xf>
    <xf numFmtId="189" fontId="19" fillId="4" borderId="64" xfId="2" applyNumberFormat="1" applyFont="1" applyFill="1" applyBorder="1" applyAlignment="1">
      <alignment vertical="center"/>
    </xf>
    <xf numFmtId="190" fontId="19" fillId="4" borderId="77" xfId="2" applyNumberFormat="1" applyFont="1" applyFill="1" applyBorder="1" applyAlignment="1">
      <alignment vertical="center"/>
    </xf>
    <xf numFmtId="38" fontId="19" fillId="0" borderId="82" xfId="2" applyFont="1" applyFill="1" applyBorder="1" applyAlignment="1">
      <alignment vertical="center"/>
    </xf>
    <xf numFmtId="192" fontId="19" fillId="0" borderId="53" xfId="2" applyNumberFormat="1" applyFont="1" applyFill="1" applyBorder="1" applyAlignment="1">
      <alignment vertical="center"/>
    </xf>
    <xf numFmtId="0" fontId="23" fillId="0" borderId="54" xfId="6" applyFont="1" applyFill="1" applyBorder="1" applyAlignment="1">
      <alignment vertical="center"/>
    </xf>
    <xf numFmtId="2" fontId="19" fillId="0" borderId="53" xfId="6" applyNumberFormat="1" applyFont="1" applyFill="1" applyBorder="1" applyAlignment="1">
      <alignment vertical="center"/>
    </xf>
    <xf numFmtId="0" fontId="19" fillId="0" borderId="54" xfId="6" applyFont="1" applyFill="1" applyBorder="1" applyAlignment="1">
      <alignment vertical="center"/>
    </xf>
    <xf numFmtId="0" fontId="19" fillId="4" borderId="4" xfId="6" applyFont="1" applyFill="1" applyBorder="1"/>
    <xf numFmtId="0" fontId="19" fillId="4" borderId="5" xfId="6" applyFont="1" applyFill="1" applyBorder="1"/>
    <xf numFmtId="38" fontId="19" fillId="4" borderId="84" xfId="2" applyFont="1" applyFill="1" applyBorder="1" applyAlignment="1">
      <alignment vertical="center"/>
    </xf>
    <xf numFmtId="0" fontId="23" fillId="4" borderId="5" xfId="6" applyFont="1" applyFill="1" applyBorder="1" applyAlignment="1">
      <alignment vertical="center"/>
    </xf>
    <xf numFmtId="192" fontId="19" fillId="4" borderId="4" xfId="2" applyNumberFormat="1" applyFont="1" applyFill="1" applyBorder="1" applyAlignment="1">
      <alignment vertical="center"/>
    </xf>
    <xf numFmtId="38" fontId="19" fillId="4" borderId="4" xfId="2" applyFont="1" applyFill="1" applyBorder="1" applyAlignment="1">
      <alignment vertical="center"/>
    </xf>
    <xf numFmtId="2" fontId="19" fillId="4" borderId="4" xfId="6" applyNumberFormat="1" applyFont="1" applyFill="1" applyBorder="1" applyAlignment="1">
      <alignment vertical="center"/>
    </xf>
    <xf numFmtId="38" fontId="19" fillId="4" borderId="37" xfId="2" applyFont="1" applyFill="1" applyBorder="1" applyAlignment="1">
      <alignment vertical="center"/>
    </xf>
    <xf numFmtId="0" fontId="19" fillId="4" borderId="5" xfId="6" applyFont="1" applyFill="1" applyBorder="1" applyAlignment="1">
      <alignment vertical="center"/>
    </xf>
    <xf numFmtId="0" fontId="6" fillId="0" borderId="0" xfId="1" applyFont="1" applyFill="1" applyAlignment="1">
      <alignment vertical="top" wrapText="1"/>
    </xf>
    <xf numFmtId="179" fontId="6" fillId="0" borderId="0" xfId="1" applyNumberFormat="1" applyFont="1" applyFill="1" applyBorder="1" applyAlignment="1">
      <alignment horizontal="right" vertical="center"/>
    </xf>
    <xf numFmtId="0" fontId="6" fillId="0" borderId="0" xfId="1" applyFont="1" applyFill="1" applyBorder="1" applyAlignment="1">
      <alignment horizontal="distributed" vertical="center" justifyLastLine="1"/>
    </xf>
    <xf numFmtId="179" fontId="12" fillId="0" borderId="0" xfId="1" applyNumberFormat="1" applyFont="1" applyFill="1" applyBorder="1" applyAlignment="1">
      <alignment horizontal="right" vertical="center"/>
    </xf>
    <xf numFmtId="0" fontId="24" fillId="0" borderId="0" xfId="0" applyFont="1" applyAlignment="1">
      <alignment horizontal="centerContinuous" vertical="center"/>
    </xf>
    <xf numFmtId="0" fontId="19" fillId="0" borderId="0" xfId="0" applyFont="1" applyAlignment="1">
      <alignment horizontal="centerContinuous" vertical="center"/>
    </xf>
    <xf numFmtId="0" fontId="25" fillId="0" borderId="0" xfId="0" applyFont="1" applyAlignment="1">
      <alignment horizontal="centerContinuous" vertical="center"/>
    </xf>
    <xf numFmtId="0" fontId="19" fillId="0" borderId="0" xfId="0" applyFont="1" applyAlignment="1">
      <alignment horizontal="right" vertical="center"/>
    </xf>
    <xf numFmtId="0" fontId="19" fillId="4" borderId="1" xfId="0" applyFont="1" applyFill="1" applyBorder="1" applyAlignment="1">
      <alignment vertical="center"/>
    </xf>
    <xf numFmtId="0" fontId="19" fillId="4" borderId="2" xfId="0" applyFont="1" applyFill="1" applyBorder="1" applyAlignment="1">
      <alignment horizontal="centerContinuous" vertical="center"/>
    </xf>
    <xf numFmtId="0" fontId="19" fillId="4" borderId="3" xfId="0" applyFont="1" applyFill="1" applyBorder="1" applyAlignment="1">
      <alignment vertical="center"/>
    </xf>
    <xf numFmtId="0" fontId="19" fillId="4" borderId="1" xfId="0" applyFont="1" applyFill="1" applyBorder="1" applyAlignment="1">
      <alignment horizontal="centerContinuous" vertical="center"/>
    </xf>
    <xf numFmtId="0" fontId="19" fillId="4" borderId="3" xfId="0" applyFont="1" applyFill="1" applyBorder="1" applyAlignment="1">
      <alignment horizontal="centerContinuous" vertical="center"/>
    </xf>
    <xf numFmtId="0" fontId="19" fillId="4" borderId="35" xfId="0" applyFont="1" applyFill="1" applyBorder="1" applyAlignment="1">
      <alignment horizontal="centerContinuous" vertical="center"/>
    </xf>
    <xf numFmtId="0" fontId="19" fillId="0" borderId="5" xfId="0" applyFont="1" applyBorder="1" applyAlignment="1">
      <alignment horizontal="distributed" vertical="center"/>
    </xf>
    <xf numFmtId="0" fontId="19" fillId="0" borderId="36" xfId="0" applyFont="1" applyBorder="1" applyAlignment="1">
      <alignment vertical="center"/>
    </xf>
    <xf numFmtId="38" fontId="19" fillId="0" borderId="1" xfId="4" applyFont="1" applyFill="1" applyBorder="1" applyAlignment="1">
      <alignment vertical="center"/>
    </xf>
    <xf numFmtId="38" fontId="19" fillId="0" borderId="0" xfId="4" applyFont="1" applyAlignment="1">
      <alignment vertical="center"/>
    </xf>
    <xf numFmtId="0" fontId="18" fillId="0" borderId="5" xfId="0" applyFont="1" applyBorder="1" applyAlignment="1">
      <alignment horizontal="distributed" vertical="center"/>
    </xf>
    <xf numFmtId="0" fontId="19" fillId="4" borderId="4" xfId="0" applyFont="1" applyFill="1" applyBorder="1" applyAlignment="1">
      <alignment vertical="center"/>
    </xf>
    <xf numFmtId="0" fontId="19" fillId="4" borderId="5" xfId="0" applyFont="1" applyFill="1" applyBorder="1" applyAlignment="1">
      <alignment horizontal="centerContinuous" vertical="center"/>
    </xf>
    <xf numFmtId="0" fontId="19" fillId="4" borderId="36" xfId="0" applyFont="1" applyFill="1" applyBorder="1" applyAlignment="1">
      <alignment vertical="center"/>
    </xf>
    <xf numFmtId="38" fontId="19" fillId="4" borderId="5" xfId="0" applyNumberFormat="1" applyFont="1" applyFill="1" applyBorder="1" applyAlignment="1">
      <alignment vertical="center"/>
    </xf>
    <xf numFmtId="38" fontId="18" fillId="0" borderId="5" xfId="4" applyFont="1" applyBorder="1" applyAlignment="1">
      <alignment vertical="center"/>
    </xf>
    <xf numFmtId="38" fontId="19" fillId="0" borderId="0" xfId="4" applyNumberFormat="1" applyFont="1" applyBorder="1" applyAlignment="1">
      <alignment vertical="center"/>
    </xf>
    <xf numFmtId="0" fontId="19" fillId="0" borderId="0" xfId="0" applyFont="1" applyBorder="1" applyAlignment="1">
      <alignment vertical="center"/>
    </xf>
    <xf numFmtId="38" fontId="19" fillId="0" borderId="0" xfId="4" applyFont="1" applyBorder="1" applyAlignment="1">
      <alignment vertical="center"/>
    </xf>
    <xf numFmtId="183" fontId="19" fillId="0" borderId="0" xfId="4" applyNumberFormat="1" applyFont="1" applyBorder="1" applyAlignment="1">
      <alignment vertical="center"/>
    </xf>
    <xf numFmtId="0" fontId="19" fillId="0" borderId="0" xfId="0" applyFont="1" applyBorder="1" applyAlignment="1">
      <alignment horizontal="right" vertical="center"/>
    </xf>
    <xf numFmtId="40" fontId="19" fillId="0" borderId="0" xfId="4" applyNumberFormat="1" applyFont="1" applyBorder="1" applyAlignment="1">
      <alignment vertical="center"/>
    </xf>
    <xf numFmtId="0" fontId="26" fillId="0" borderId="0" xfId="1" applyFont="1" applyAlignment="1">
      <alignment horizontal="centerContinuous" vertical="center"/>
    </xf>
    <xf numFmtId="0" fontId="18" fillId="0" borderId="0" xfId="1" applyFont="1" applyAlignment="1">
      <alignment horizontal="centerContinuous" vertical="center"/>
    </xf>
    <xf numFmtId="184" fontId="18" fillId="0" borderId="0" xfId="1" applyNumberFormat="1" applyFont="1" applyAlignment="1">
      <alignment horizontal="centerContinuous" vertical="center"/>
    </xf>
    <xf numFmtId="0" fontId="18" fillId="0" borderId="0" xfId="1" applyFont="1" applyAlignment="1">
      <alignment vertical="center"/>
    </xf>
    <xf numFmtId="0" fontId="27" fillId="0" borderId="0" xfId="1" applyFont="1" applyAlignment="1">
      <alignment horizontal="right"/>
    </xf>
    <xf numFmtId="184" fontId="18" fillId="0" borderId="0" xfId="1" applyNumberFormat="1" applyFont="1" applyAlignment="1">
      <alignment vertical="center"/>
    </xf>
    <xf numFmtId="0" fontId="18" fillId="4" borderId="6" xfId="1" applyFont="1" applyFill="1" applyBorder="1" applyAlignment="1">
      <alignment vertical="center"/>
    </xf>
    <xf numFmtId="0" fontId="18" fillId="4" borderId="7" xfId="1" applyFont="1" applyFill="1" applyBorder="1" applyAlignment="1">
      <alignment vertical="center"/>
    </xf>
    <xf numFmtId="0" fontId="18" fillId="4" borderId="1" xfId="1" applyFont="1" applyFill="1" applyBorder="1" applyAlignment="1">
      <alignment horizontal="centerContinuous" vertical="center"/>
    </xf>
    <xf numFmtId="0" fontId="18" fillId="4" borderId="2" xfId="1" applyFont="1" applyFill="1" applyBorder="1" applyAlignment="1">
      <alignment horizontal="centerContinuous" vertical="center"/>
    </xf>
    <xf numFmtId="0" fontId="18" fillId="4" borderId="3" xfId="1" applyFont="1" applyFill="1" applyBorder="1" applyAlignment="1">
      <alignment horizontal="centerContinuous" vertical="center"/>
    </xf>
    <xf numFmtId="0" fontId="18" fillId="5" borderId="7" xfId="1" applyFont="1" applyFill="1" applyBorder="1" applyAlignment="1">
      <alignment vertical="center"/>
    </xf>
    <xf numFmtId="0" fontId="18" fillId="4" borderId="6" xfId="1" applyFont="1" applyFill="1" applyBorder="1" applyAlignment="1">
      <alignment horizontal="centerContinuous" vertical="center"/>
    </xf>
    <xf numFmtId="184" fontId="18" fillId="4" borderId="1" xfId="1" applyNumberFormat="1" applyFont="1" applyFill="1" applyBorder="1" applyAlignment="1">
      <alignment horizontal="centerContinuous" vertical="center"/>
    </xf>
    <xf numFmtId="56" fontId="18" fillId="4" borderId="38" xfId="1" quotePrefix="1" applyNumberFormat="1" applyFont="1" applyFill="1" applyBorder="1" applyAlignment="1">
      <alignment horizontal="centerContinuous" vertical="center"/>
    </xf>
    <xf numFmtId="0" fontId="18" fillId="4" borderId="4" xfId="1" applyFont="1" applyFill="1" applyBorder="1" applyAlignment="1">
      <alignment horizontal="centerContinuous" vertical="center"/>
    </xf>
    <xf numFmtId="0" fontId="18" fillId="4" borderId="5" xfId="1" applyFont="1" applyFill="1" applyBorder="1" applyAlignment="1">
      <alignment horizontal="centerContinuous" vertical="center"/>
    </xf>
    <xf numFmtId="0" fontId="18" fillId="4" borderId="39" xfId="1" applyFont="1" applyFill="1" applyBorder="1" applyAlignment="1">
      <alignment horizontal="centerContinuous" vertical="center"/>
    </xf>
    <xf numFmtId="0" fontId="18" fillId="5" borderId="4" xfId="1" applyFont="1" applyFill="1" applyBorder="1" applyAlignment="1">
      <alignment horizontal="centerContinuous" vertical="center"/>
    </xf>
    <xf numFmtId="0" fontId="18" fillId="5" borderId="5" xfId="1" applyFont="1" applyFill="1" applyBorder="1" applyAlignment="1">
      <alignment horizontal="centerContinuous" vertical="center"/>
    </xf>
    <xf numFmtId="184" fontId="18" fillId="5" borderId="4" xfId="1" applyNumberFormat="1" applyFont="1" applyFill="1" applyBorder="1" applyAlignment="1">
      <alignment horizontal="centerContinuous" vertical="center"/>
    </xf>
    <xf numFmtId="0" fontId="18" fillId="5" borderId="39" xfId="1" applyFont="1" applyFill="1" applyBorder="1" applyAlignment="1">
      <alignment horizontal="centerContinuous" vertical="center"/>
    </xf>
    <xf numFmtId="0" fontId="18" fillId="0" borderId="4" xfId="1" applyFont="1" applyBorder="1" applyAlignment="1">
      <alignment vertical="center"/>
    </xf>
    <xf numFmtId="0" fontId="18" fillId="0" borderId="5" xfId="1" applyFont="1" applyBorder="1" applyAlignment="1">
      <alignment vertical="center"/>
    </xf>
    <xf numFmtId="185" fontId="18" fillId="0" borderId="4" xfId="1" applyNumberFormat="1" applyFont="1" applyFill="1" applyBorder="1" applyAlignment="1" applyProtection="1">
      <alignment vertical="center"/>
    </xf>
    <xf numFmtId="186" fontId="18" fillId="0" borderId="4" xfId="1" applyNumberFormat="1" applyFont="1" applyFill="1" applyBorder="1" applyAlignment="1" applyProtection="1">
      <alignment vertical="center"/>
    </xf>
    <xf numFmtId="185" fontId="18" fillId="0" borderId="4" xfId="1" applyNumberFormat="1" applyFont="1" applyFill="1" applyBorder="1" applyAlignment="1">
      <alignment vertical="center"/>
    </xf>
    <xf numFmtId="186" fontId="18" fillId="0" borderId="39" xfId="1" applyNumberFormat="1" applyFont="1" applyFill="1" applyBorder="1" applyAlignment="1">
      <alignment vertical="center"/>
    </xf>
    <xf numFmtId="185" fontId="18" fillId="0" borderId="4" xfId="1" applyNumberFormat="1" applyFont="1" applyBorder="1" applyAlignment="1">
      <alignment vertical="center"/>
    </xf>
    <xf numFmtId="184" fontId="18" fillId="0" borderId="4" xfId="1" applyNumberFormat="1" applyFont="1" applyBorder="1" applyAlignment="1">
      <alignment vertical="center"/>
    </xf>
    <xf numFmtId="185" fontId="18" fillId="0" borderId="40" xfId="1" applyNumberFormat="1" applyFont="1" applyBorder="1" applyAlignment="1">
      <alignment vertical="center"/>
    </xf>
    <xf numFmtId="0" fontId="18" fillId="0" borderId="8" xfId="1" applyFont="1" applyBorder="1" applyAlignment="1">
      <alignment vertical="center"/>
    </xf>
    <xf numFmtId="0" fontId="18" fillId="0" borderId="0" xfId="1" applyFont="1" applyBorder="1" applyAlignment="1">
      <alignment vertical="center"/>
    </xf>
    <xf numFmtId="2" fontId="18" fillId="0" borderId="0" xfId="1" applyNumberFormat="1" applyFont="1" applyAlignment="1">
      <alignment vertical="center"/>
    </xf>
    <xf numFmtId="185" fontId="18" fillId="0" borderId="39" xfId="1" applyNumberFormat="1" applyFont="1" applyBorder="1" applyAlignment="1">
      <alignment vertical="center"/>
    </xf>
    <xf numFmtId="0" fontId="18" fillId="0" borderId="41" xfId="1" applyFont="1" applyBorder="1" applyAlignment="1">
      <alignment vertical="center"/>
    </xf>
    <xf numFmtId="0" fontId="18" fillId="0" borderId="5" xfId="1" applyFont="1" applyBorder="1" applyAlignment="1">
      <alignment horizontal="distributed" vertical="center"/>
    </xf>
    <xf numFmtId="0" fontId="18" fillId="0" borderId="36" xfId="1" applyFont="1" applyBorder="1" applyAlignment="1">
      <alignment vertical="center"/>
    </xf>
    <xf numFmtId="185" fontId="18" fillId="4" borderId="4" xfId="1" applyNumberFormat="1" applyFont="1" applyFill="1" applyBorder="1" applyAlignment="1" applyProtection="1">
      <alignment vertical="center"/>
    </xf>
    <xf numFmtId="186" fontId="18" fillId="4" borderId="4" xfId="1" applyNumberFormat="1" applyFont="1" applyFill="1" applyBorder="1" applyAlignment="1" applyProtection="1">
      <alignment vertical="center"/>
    </xf>
    <xf numFmtId="185" fontId="18" fillId="4" borderId="4" xfId="1" applyNumberFormat="1" applyFont="1" applyFill="1" applyBorder="1" applyAlignment="1">
      <alignment vertical="center"/>
    </xf>
    <xf numFmtId="186" fontId="18" fillId="4" borderId="39" xfId="1" applyNumberFormat="1" applyFont="1" applyFill="1" applyBorder="1" applyAlignment="1">
      <alignment vertical="center"/>
    </xf>
    <xf numFmtId="184" fontId="18" fillId="4" borderId="4" xfId="1" applyNumberFormat="1" applyFont="1" applyFill="1" applyBorder="1" applyAlignment="1">
      <alignment vertical="center"/>
    </xf>
    <xf numFmtId="185" fontId="18" fillId="4" borderId="39" xfId="1" applyNumberFormat="1" applyFont="1" applyFill="1" applyBorder="1" applyAlignment="1">
      <alignment vertical="center"/>
    </xf>
    <xf numFmtId="38" fontId="18" fillId="0" borderId="0" xfId="2" applyFont="1" applyAlignment="1">
      <alignment vertical="center"/>
    </xf>
    <xf numFmtId="187" fontId="18" fillId="0" borderId="0" xfId="1" applyNumberFormat="1" applyFont="1" applyFill="1" applyAlignment="1">
      <alignment vertical="center"/>
    </xf>
    <xf numFmtId="38" fontId="18" fillId="0" borderId="0" xfId="1" applyNumberFormat="1" applyFont="1" applyAlignment="1">
      <alignment vertical="center"/>
    </xf>
    <xf numFmtId="0" fontId="18" fillId="0" borderId="8" xfId="1" applyFont="1" applyFill="1" applyBorder="1" applyAlignment="1">
      <alignment horizontal="centerContinuous" vertical="center"/>
    </xf>
    <xf numFmtId="0" fontId="18" fillId="0" borderId="6" xfId="1" applyFont="1" applyBorder="1" applyAlignment="1">
      <alignment vertical="center"/>
    </xf>
    <xf numFmtId="0" fontId="18" fillId="0" borderId="7" xfId="1" applyFont="1" applyBorder="1" applyAlignment="1">
      <alignment vertical="center"/>
    </xf>
    <xf numFmtId="0" fontId="18" fillId="0" borderId="42" xfId="1" applyFont="1" applyBorder="1" applyAlignment="1">
      <alignment vertical="center"/>
    </xf>
    <xf numFmtId="0" fontId="18" fillId="0" borderId="2" xfId="1" applyFont="1" applyBorder="1" applyAlignment="1">
      <alignment horizontal="distributed" vertical="center"/>
    </xf>
    <xf numFmtId="0" fontId="18" fillId="0" borderId="3" xfId="1" applyFont="1" applyBorder="1" applyAlignment="1">
      <alignment vertical="center"/>
    </xf>
    <xf numFmtId="0" fontId="18" fillId="0" borderId="8" xfId="1" applyFont="1" applyBorder="1" applyAlignment="1">
      <alignment horizontal="centerContinuous" vertical="center"/>
    </xf>
    <xf numFmtId="0" fontId="18" fillId="0" borderId="39" xfId="1" applyFont="1" applyBorder="1" applyAlignment="1">
      <alignment vertical="center"/>
    </xf>
    <xf numFmtId="0" fontId="18" fillId="0" borderId="4" xfId="1" applyFont="1" applyBorder="1" applyAlignment="1">
      <alignment horizontal="centerContinuous" vertical="center"/>
    </xf>
    <xf numFmtId="0" fontId="18" fillId="0" borderId="1" xfId="1" applyFont="1" applyBorder="1" applyAlignment="1">
      <alignment vertical="center"/>
    </xf>
    <xf numFmtId="0" fontId="18" fillId="0" borderId="2" xfId="1" applyFont="1" applyBorder="1" applyAlignment="1">
      <alignment vertical="center"/>
    </xf>
    <xf numFmtId="0" fontId="18" fillId="0" borderId="2" xfId="1" applyFont="1" applyBorder="1" applyAlignment="1">
      <alignment horizontal="centerContinuous" vertical="center"/>
    </xf>
    <xf numFmtId="0" fontId="18" fillId="0" borderId="5" xfId="1" applyFont="1" applyBorder="1" applyAlignment="1">
      <alignment horizontal="centerContinuous" vertical="center"/>
    </xf>
    <xf numFmtId="0" fontId="26" fillId="0" borderId="0" xfId="5" applyFont="1" applyAlignment="1">
      <alignment horizontal="centerContinuous" vertical="center"/>
    </xf>
    <xf numFmtId="0" fontId="19" fillId="0" borderId="0" xfId="5" applyFont="1" applyAlignment="1">
      <alignment horizontal="centerContinuous"/>
    </xf>
    <xf numFmtId="0" fontId="19" fillId="0" borderId="0" xfId="5" applyFont="1" applyAlignment="1">
      <alignment horizontal="centerContinuous" vertical="center"/>
    </xf>
    <xf numFmtId="38" fontId="19" fillId="0" borderId="0" xfId="2" applyFont="1" applyAlignment="1">
      <alignment horizontal="centerContinuous"/>
    </xf>
    <xf numFmtId="2" fontId="19" fillId="0" borderId="0" xfId="5" applyNumberFormat="1" applyFont="1" applyAlignment="1">
      <alignment horizontal="centerContinuous"/>
    </xf>
    <xf numFmtId="0" fontId="19" fillId="0" borderId="0" xfId="5" applyFont="1"/>
    <xf numFmtId="0" fontId="28" fillId="0" borderId="0" xfId="5" applyFont="1" applyAlignment="1">
      <alignment vertical="center"/>
    </xf>
    <xf numFmtId="0" fontId="19" fillId="0" borderId="0" xfId="5" applyFont="1" applyAlignment="1">
      <alignment horizontal="distributed" vertical="center"/>
    </xf>
    <xf numFmtId="38" fontId="19" fillId="0" borderId="0" xfId="2" applyFont="1"/>
    <xf numFmtId="2" fontId="19" fillId="0" borderId="0" xfId="5" applyNumberFormat="1" applyFont="1"/>
    <xf numFmtId="38" fontId="28" fillId="0" borderId="0" xfId="2" applyFont="1" applyAlignment="1">
      <alignment vertical="center"/>
    </xf>
    <xf numFmtId="0" fontId="19" fillId="4" borderId="43" xfId="5" applyFont="1" applyFill="1" applyBorder="1" applyAlignment="1">
      <alignment horizontal="centerContinuous" vertical="center"/>
    </xf>
    <xf numFmtId="0" fontId="19" fillId="4" borderId="44" xfId="5" applyFont="1" applyFill="1" applyBorder="1" applyAlignment="1">
      <alignment vertical="center"/>
    </xf>
    <xf numFmtId="0" fontId="19" fillId="4" borderId="45" xfId="5" applyFont="1" applyFill="1" applyBorder="1" applyAlignment="1">
      <alignment horizontal="distributed" vertical="center"/>
    </xf>
    <xf numFmtId="0" fontId="19" fillId="4" borderId="46" xfId="5" applyFont="1" applyFill="1" applyBorder="1" applyAlignment="1">
      <alignment vertical="center"/>
    </xf>
    <xf numFmtId="38" fontId="19" fillId="4" borderId="44" xfId="2" applyFont="1" applyFill="1" applyBorder="1" applyAlignment="1">
      <alignment horizontal="centerContinuous" vertical="center"/>
    </xf>
    <xf numFmtId="0" fontId="19" fillId="4" borderId="46" xfId="5" applyFont="1" applyFill="1" applyBorder="1" applyAlignment="1">
      <alignment horizontal="centerContinuous" vertical="center"/>
    </xf>
    <xf numFmtId="2" fontId="19" fillId="4" borderId="44" xfId="5" applyNumberFormat="1" applyFont="1" applyFill="1" applyBorder="1" applyAlignment="1">
      <alignment horizontal="centerContinuous" vertical="center"/>
    </xf>
    <xf numFmtId="0" fontId="19" fillId="4" borderId="47" xfId="5" applyFont="1" applyFill="1" applyBorder="1" applyAlignment="1">
      <alignment horizontal="centerContinuous" vertical="center"/>
    </xf>
    <xf numFmtId="2" fontId="19" fillId="4" borderId="48" xfId="5" applyNumberFormat="1" applyFont="1" applyFill="1" applyBorder="1" applyAlignment="1">
      <alignment horizontal="centerContinuous" vertical="center"/>
    </xf>
    <xf numFmtId="0" fontId="19" fillId="0" borderId="0" xfId="5" applyFont="1" applyBorder="1" applyAlignment="1">
      <alignment vertical="center"/>
    </xf>
    <xf numFmtId="0" fontId="19" fillId="0" borderId="0" xfId="5" applyFont="1" applyAlignment="1">
      <alignment vertical="center"/>
    </xf>
    <xf numFmtId="0" fontId="19" fillId="4" borderId="49" xfId="5" applyFont="1" applyFill="1" applyBorder="1" applyAlignment="1">
      <alignment horizontal="centerContinuous" vertical="center"/>
    </xf>
    <xf numFmtId="0" fontId="19" fillId="4" borderId="4" xfId="5" applyFont="1" applyFill="1" applyBorder="1" applyAlignment="1">
      <alignment vertical="center"/>
    </xf>
    <xf numFmtId="0" fontId="19" fillId="4" borderId="5" xfId="5" applyFont="1" applyFill="1" applyBorder="1" applyAlignment="1">
      <alignment horizontal="distributed" vertical="center"/>
    </xf>
    <xf numFmtId="0" fontId="19" fillId="4" borderId="36" xfId="5" applyFont="1" applyFill="1" applyBorder="1" applyAlignment="1">
      <alignment vertical="center"/>
    </xf>
    <xf numFmtId="38" fontId="19" fillId="4" borderId="4" xfId="2" applyFont="1" applyFill="1" applyBorder="1" applyAlignment="1">
      <alignment horizontal="centerContinuous" vertical="center"/>
    </xf>
    <xf numFmtId="0" fontId="19" fillId="4" borderId="36" xfId="5" applyFont="1" applyFill="1" applyBorder="1" applyAlignment="1">
      <alignment horizontal="centerContinuous" vertical="center"/>
    </xf>
    <xf numFmtId="2" fontId="19" fillId="4" borderId="4" xfId="5" applyNumberFormat="1" applyFont="1" applyFill="1" applyBorder="1" applyAlignment="1">
      <alignment horizontal="centerContinuous" vertical="center"/>
    </xf>
    <xf numFmtId="0" fontId="19" fillId="4" borderId="50" xfId="5" applyFont="1" applyFill="1" applyBorder="1" applyAlignment="1">
      <alignment horizontal="centerContinuous" vertical="center"/>
    </xf>
    <xf numFmtId="2" fontId="19" fillId="4" borderId="51" xfId="5" applyNumberFormat="1" applyFont="1" applyFill="1" applyBorder="1" applyAlignment="1">
      <alignment horizontal="centerContinuous" vertical="center"/>
    </xf>
    <xf numFmtId="0" fontId="19" fillId="0" borderId="52" xfId="5" applyFont="1" applyBorder="1" applyAlignment="1">
      <alignment horizontal="centerContinuous" vertical="center"/>
    </xf>
    <xf numFmtId="0" fontId="19" fillId="0" borderId="53" xfId="5" applyFont="1" applyBorder="1" applyAlignment="1">
      <alignment vertical="center"/>
    </xf>
    <xf numFmtId="0" fontId="19" fillId="0" borderId="54" xfId="5" applyFont="1" applyBorder="1" applyAlignment="1">
      <alignment horizontal="distributed" vertical="center"/>
    </xf>
    <xf numFmtId="0" fontId="19" fillId="0" borderId="55" xfId="5" applyFont="1" applyBorder="1" applyAlignment="1">
      <alignment vertical="center"/>
    </xf>
    <xf numFmtId="0" fontId="19" fillId="0" borderId="56" xfId="5" applyFont="1" applyFill="1" applyBorder="1" applyAlignment="1">
      <alignment vertical="center"/>
    </xf>
    <xf numFmtId="0" fontId="19" fillId="0" borderId="0" xfId="5" applyFont="1" applyFill="1" applyBorder="1" applyAlignment="1">
      <alignment vertical="center"/>
    </xf>
    <xf numFmtId="0" fontId="19" fillId="0" borderId="52" xfId="5" applyFont="1" applyFill="1" applyBorder="1" applyAlignment="1">
      <alignment horizontal="centerContinuous" vertical="center"/>
    </xf>
    <xf numFmtId="0" fontId="19" fillId="0" borderId="53" xfId="5" applyFont="1" applyFill="1" applyBorder="1" applyAlignment="1">
      <alignment vertical="center"/>
    </xf>
    <xf numFmtId="0" fontId="19" fillId="0" borderId="54" xfId="5" applyFont="1" applyFill="1" applyBorder="1" applyAlignment="1">
      <alignment horizontal="distributed" vertical="center"/>
    </xf>
    <xf numFmtId="188" fontId="19" fillId="0" borderId="9" xfId="2" applyNumberFormat="1" applyFont="1" applyFill="1" applyBorder="1" applyAlignment="1">
      <alignment vertical="center"/>
    </xf>
    <xf numFmtId="0" fontId="19" fillId="0" borderId="56" xfId="5" applyFont="1" applyBorder="1" applyAlignment="1">
      <alignment vertical="center"/>
    </xf>
    <xf numFmtId="191" fontId="19" fillId="0" borderId="0" xfId="3" applyNumberFormat="1" applyFont="1" applyAlignment="1">
      <alignment vertical="center"/>
    </xf>
    <xf numFmtId="0" fontId="19" fillId="0" borderId="58" xfId="5" applyFont="1" applyBorder="1" applyAlignment="1">
      <alignment vertical="center"/>
    </xf>
    <xf numFmtId="0" fontId="19" fillId="0" borderId="60" xfId="5" applyFont="1" applyBorder="1" applyAlignment="1">
      <alignment vertical="center"/>
    </xf>
    <xf numFmtId="0" fontId="19" fillId="0" borderId="4" xfId="5" applyFont="1" applyBorder="1" applyAlignment="1">
      <alignment vertical="center"/>
    </xf>
    <xf numFmtId="0" fontId="19" fillId="0" borderId="5" xfId="5" applyFont="1" applyBorder="1" applyAlignment="1">
      <alignment horizontal="distributed" vertical="center"/>
    </xf>
    <xf numFmtId="0" fontId="19" fillId="0" borderId="36" xfId="5" applyFont="1" applyBorder="1" applyAlignment="1">
      <alignment vertical="center"/>
    </xf>
    <xf numFmtId="0" fontId="19" fillId="0" borderId="50" xfId="5" applyFont="1" applyBorder="1" applyAlignment="1">
      <alignment vertical="center"/>
    </xf>
    <xf numFmtId="0" fontId="19" fillId="0" borderId="62" xfId="5" applyFont="1" applyBorder="1" applyAlignment="1">
      <alignment vertical="center"/>
    </xf>
    <xf numFmtId="0" fontId="19" fillId="0" borderId="63" xfId="5" applyFont="1" applyBorder="1" applyAlignment="1">
      <alignment horizontal="centerContinuous" vertical="center"/>
    </xf>
    <xf numFmtId="0" fontId="19" fillId="0" borderId="64" xfId="5" applyFont="1" applyBorder="1" applyAlignment="1">
      <alignment vertical="center"/>
    </xf>
    <xf numFmtId="0" fontId="19" fillId="0" borderId="65" xfId="5" applyFont="1" applyBorder="1" applyAlignment="1">
      <alignment horizontal="distributed" vertical="center"/>
    </xf>
    <xf numFmtId="0" fontId="19" fillId="0" borderId="66" xfId="5" applyFont="1" applyBorder="1" applyAlignment="1">
      <alignment vertical="center"/>
    </xf>
    <xf numFmtId="0" fontId="19" fillId="0" borderId="67" xfId="5" applyFont="1" applyBorder="1" applyAlignment="1">
      <alignment vertical="center"/>
    </xf>
    <xf numFmtId="0" fontId="19" fillId="0" borderId="71" xfId="5" applyFont="1" applyBorder="1" applyAlignment="1">
      <alignment vertical="center"/>
    </xf>
    <xf numFmtId="188" fontId="19" fillId="0" borderId="53" xfId="2" applyNumberFormat="1" applyFont="1" applyBorder="1" applyAlignment="1">
      <alignment vertical="center"/>
    </xf>
    <xf numFmtId="0" fontId="19" fillId="0" borderId="73" xfId="5" applyFont="1" applyBorder="1" applyAlignment="1">
      <alignment vertical="center"/>
    </xf>
    <xf numFmtId="190" fontId="19" fillId="0" borderId="51" xfId="5" applyNumberFormat="1" applyFont="1" applyBorder="1" applyAlignment="1">
      <alignment vertical="center"/>
    </xf>
    <xf numFmtId="0" fontId="19" fillId="0" borderId="76" xfId="5" applyFont="1" applyBorder="1" applyAlignment="1">
      <alignment vertical="center"/>
    </xf>
    <xf numFmtId="0" fontId="19" fillId="4" borderId="63" xfId="5" applyFont="1" applyFill="1" applyBorder="1" applyAlignment="1">
      <alignment horizontal="centerContinuous" vertical="center"/>
    </xf>
    <xf numFmtId="0" fontId="19" fillId="4" borderId="65" xfId="5" applyFont="1" applyFill="1" applyBorder="1" applyAlignment="1">
      <alignment horizontal="centerContinuous" vertical="center"/>
    </xf>
    <xf numFmtId="0" fontId="19" fillId="4" borderId="66" xfId="5" applyFont="1" applyFill="1" applyBorder="1" applyAlignment="1">
      <alignment horizontal="centerContinuous" vertical="center"/>
    </xf>
    <xf numFmtId="0" fontId="19" fillId="4" borderId="76" xfId="5" applyFont="1" applyFill="1" applyBorder="1" applyAlignment="1">
      <alignment vertical="center"/>
    </xf>
    <xf numFmtId="0" fontId="26" fillId="0" borderId="0" xfId="6" applyFont="1" applyAlignment="1">
      <alignment horizontal="centerContinuous" vertical="center"/>
    </xf>
    <xf numFmtId="0" fontId="19" fillId="0" borderId="0" xfId="6" applyFont="1" applyAlignment="1">
      <alignment horizontal="centerContinuous" vertical="center"/>
    </xf>
    <xf numFmtId="0" fontId="19" fillId="0" borderId="0" xfId="6" applyFont="1" applyAlignment="1">
      <alignment horizontal="centerContinuous"/>
    </xf>
    <xf numFmtId="2" fontId="19" fillId="0" borderId="0" xfId="6" applyNumberFormat="1" applyFont="1" applyAlignment="1">
      <alignment horizontal="centerContinuous"/>
    </xf>
    <xf numFmtId="0" fontId="19" fillId="0" borderId="0" xfId="6" applyFont="1"/>
    <xf numFmtId="0" fontId="19" fillId="0" borderId="0" xfId="6" applyFont="1" applyAlignment="1">
      <alignment horizontal="distributed" vertical="center"/>
    </xf>
    <xf numFmtId="0" fontId="28" fillId="0" borderId="0" xfId="6" applyFont="1" applyAlignment="1">
      <alignment vertical="center"/>
    </xf>
    <xf numFmtId="2" fontId="19" fillId="0" borderId="0" xfId="6" applyNumberFormat="1" applyFont="1"/>
    <xf numFmtId="0" fontId="19" fillId="4" borderId="6" xfId="6" applyFont="1" applyFill="1" applyBorder="1"/>
    <xf numFmtId="0" fontId="19" fillId="4" borderId="7" xfId="6" applyFont="1" applyFill="1" applyBorder="1" applyAlignment="1">
      <alignment horizontal="distributed" vertical="center"/>
    </xf>
    <xf numFmtId="0" fontId="19" fillId="4" borderId="7" xfId="6" applyFont="1" applyFill="1" applyBorder="1"/>
    <xf numFmtId="38" fontId="19" fillId="4" borderId="78" xfId="2" applyFont="1" applyFill="1" applyBorder="1" applyAlignment="1">
      <alignment horizontal="centerContinuous" vertical="center"/>
    </xf>
    <xf numFmtId="0" fontId="19" fillId="4" borderId="79" xfId="6" applyFont="1" applyFill="1" applyBorder="1" applyAlignment="1">
      <alignment horizontal="centerContinuous" vertical="center"/>
    </xf>
    <xf numFmtId="38" fontId="19" fillId="4" borderId="6" xfId="2" applyFont="1" applyFill="1" applyBorder="1" applyAlignment="1">
      <alignment horizontal="centerContinuous" vertical="center"/>
    </xf>
    <xf numFmtId="2" fontId="19" fillId="4" borderId="6" xfId="6" applyNumberFormat="1" applyFont="1" applyFill="1" applyBorder="1" applyAlignment="1">
      <alignment horizontal="centerContinuous" vertical="center"/>
    </xf>
    <xf numFmtId="0" fontId="19" fillId="4" borderId="80" xfId="6" applyFont="1" applyFill="1" applyBorder="1" applyAlignment="1">
      <alignment horizontal="centerContinuous" vertical="center"/>
    </xf>
    <xf numFmtId="0" fontId="19" fillId="4" borderId="5" xfId="6" applyFont="1" applyFill="1" applyBorder="1" applyAlignment="1">
      <alignment horizontal="distributed" vertical="center"/>
    </xf>
    <xf numFmtId="38" fontId="19" fillId="4" borderId="37" xfId="2" applyFont="1" applyFill="1" applyBorder="1" applyAlignment="1">
      <alignment horizontal="centerContinuous" vertical="center"/>
    </xf>
    <xf numFmtId="0" fontId="19" fillId="4" borderId="36" xfId="6" applyFont="1" applyFill="1" applyBorder="1" applyAlignment="1">
      <alignment horizontal="centerContinuous" vertical="center"/>
    </xf>
    <xf numFmtId="2" fontId="19" fillId="4" borderId="4" xfId="6" applyNumberFormat="1" applyFont="1" applyFill="1" applyBorder="1" applyAlignment="1">
      <alignment horizontal="centerContinuous" vertical="center"/>
    </xf>
    <xf numFmtId="0" fontId="19" fillId="4" borderId="81" xfId="6" applyFont="1" applyFill="1" applyBorder="1" applyAlignment="1">
      <alignment horizontal="centerContinuous" vertical="center"/>
    </xf>
    <xf numFmtId="0" fontId="19" fillId="0" borderId="53" xfId="6" applyFont="1" applyBorder="1"/>
    <xf numFmtId="0" fontId="19" fillId="0" borderId="54" xfId="6" applyFont="1" applyBorder="1" applyAlignment="1">
      <alignment horizontal="distributed" vertical="center"/>
    </xf>
    <xf numFmtId="0" fontId="19" fillId="0" borderId="54" xfId="6" applyFont="1" applyBorder="1"/>
    <xf numFmtId="0" fontId="23" fillId="0" borderId="83" xfId="6" applyFont="1" applyFill="1" applyBorder="1" applyAlignment="1">
      <alignment vertical="center"/>
    </xf>
    <xf numFmtId="0" fontId="19" fillId="0" borderId="55" xfId="6" applyFont="1" applyBorder="1" applyAlignment="1">
      <alignment vertical="center"/>
    </xf>
    <xf numFmtId="187" fontId="19" fillId="0" borderId="0" xfId="6" applyNumberFormat="1" applyFont="1"/>
    <xf numFmtId="0" fontId="19" fillId="0" borderId="54" xfId="6" applyFont="1" applyFill="1" applyBorder="1" applyAlignment="1">
      <alignment horizontal="distributed" vertical="center"/>
    </xf>
    <xf numFmtId="0" fontId="23" fillId="4" borderId="81" xfId="6" applyFont="1" applyFill="1" applyBorder="1" applyAlignment="1">
      <alignment vertical="center"/>
    </xf>
    <xf numFmtId="0" fontId="19" fillId="4" borderId="36" xfId="6" applyFont="1" applyFill="1" applyBorder="1" applyAlignment="1">
      <alignment vertical="center"/>
    </xf>
    <xf numFmtId="38" fontId="19" fillId="0" borderId="0" xfId="2" applyFont="1" applyBorder="1"/>
    <xf numFmtId="0" fontId="19" fillId="0" borderId="0" xfId="6" applyFont="1" applyBorder="1"/>
    <xf numFmtId="192" fontId="19" fillId="0" borderId="0" xfId="2" applyNumberFormat="1" applyFont="1" applyBorder="1"/>
    <xf numFmtId="2" fontId="19" fillId="0" borderId="0" xfId="6" applyNumberFormat="1" applyFont="1" applyBorder="1"/>
    <xf numFmtId="0" fontId="19" fillId="0" borderId="0" xfId="6" applyFont="1" applyFill="1" applyBorder="1" applyAlignment="1">
      <alignment horizontal="center" wrapText="1"/>
    </xf>
    <xf numFmtId="0" fontId="19" fillId="0" borderId="0" xfId="6" applyFont="1" applyFill="1" applyBorder="1" applyAlignment="1">
      <alignment horizontal="center"/>
    </xf>
    <xf numFmtId="0" fontId="19" fillId="0" borderId="0" xfId="6" applyFont="1" applyAlignment="1">
      <alignment horizontal="center"/>
    </xf>
    <xf numFmtId="0" fontId="19" fillId="0" borderId="0" xfId="6" applyFont="1" applyFill="1" applyBorder="1"/>
    <xf numFmtId="193" fontId="19" fillId="0" borderId="0" xfId="6" applyNumberFormat="1" applyFont="1" applyFill="1" applyBorder="1"/>
    <xf numFmtId="193" fontId="19" fillId="0" borderId="0" xfId="6" applyNumberFormat="1" applyFont="1"/>
    <xf numFmtId="0" fontId="6" fillId="0" borderId="0" xfId="1" applyFont="1" applyAlignment="1">
      <alignment vertical="top"/>
    </xf>
    <xf numFmtId="0" fontId="6" fillId="0" borderId="8" xfId="1" applyFont="1" applyFill="1" applyBorder="1" applyAlignment="1">
      <alignment vertical="center" wrapText="1"/>
    </xf>
    <xf numFmtId="0" fontId="6" fillId="0" borderId="0" xfId="1" applyFont="1" applyFill="1" applyBorder="1" applyAlignment="1">
      <alignment vertical="center" wrapText="1"/>
    </xf>
    <xf numFmtId="0" fontId="6" fillId="0" borderId="0" xfId="1" applyFont="1"/>
    <xf numFmtId="179" fontId="8" fillId="0" borderId="8" xfId="1" applyNumberFormat="1" applyFont="1" applyFill="1" applyBorder="1" applyAlignment="1">
      <alignment horizontal="right" vertical="center"/>
    </xf>
    <xf numFmtId="181" fontId="6" fillId="0" borderId="0" xfId="1" applyNumberFormat="1" applyFont="1" applyFill="1" applyBorder="1" applyAlignment="1">
      <alignment horizontal="right" vertical="center"/>
    </xf>
    <xf numFmtId="178" fontId="6" fillId="3" borderId="8" xfId="1" applyNumberFormat="1" applyFont="1" applyFill="1" applyBorder="1" applyAlignment="1">
      <alignment horizontal="right" vertical="center"/>
    </xf>
    <xf numFmtId="178" fontId="6" fillId="0" borderId="0" xfId="1" applyNumberFormat="1" applyFont="1" applyFill="1" applyBorder="1" applyAlignment="1">
      <alignment horizontal="right" vertical="center"/>
    </xf>
    <xf numFmtId="179" fontId="8" fillId="0" borderId="0" xfId="1" applyNumberFormat="1" applyFont="1" applyFill="1" applyBorder="1" applyAlignment="1">
      <alignment horizontal="right" vertical="center"/>
    </xf>
    <xf numFmtId="178" fontId="6" fillId="3" borderId="0" xfId="1" applyNumberFormat="1" applyFont="1" applyFill="1" applyBorder="1" applyAlignment="1">
      <alignment horizontal="right" vertical="center"/>
    </xf>
    <xf numFmtId="179" fontId="8" fillId="0" borderId="0" xfId="1" applyNumberFormat="1" applyFont="1" applyFill="1" applyBorder="1" applyAlignment="1">
      <alignment horizontal="right" vertical="center" shrinkToFit="1"/>
    </xf>
    <xf numFmtId="179" fontId="6" fillId="0" borderId="0" xfId="1" applyNumberFormat="1" applyFont="1" applyFill="1" applyAlignment="1">
      <alignment vertical="center"/>
    </xf>
    <xf numFmtId="0" fontId="12" fillId="0" borderId="0" xfId="1" applyFont="1" applyBorder="1" applyAlignment="1">
      <alignment horizontal="center" vertical="center"/>
    </xf>
    <xf numFmtId="181" fontId="30" fillId="0" borderId="0" xfId="1" applyNumberFormat="1" applyFont="1" applyBorder="1" applyAlignment="1">
      <alignment vertical="center"/>
    </xf>
    <xf numFmtId="182" fontId="12" fillId="0" borderId="0" xfId="1" applyNumberFormat="1" applyFont="1" applyAlignment="1">
      <alignment vertical="center"/>
    </xf>
    <xf numFmtId="181" fontId="12" fillId="0" borderId="0" xfId="1" applyNumberFormat="1" applyFont="1" applyBorder="1" applyAlignment="1">
      <alignment vertical="center"/>
    </xf>
    <xf numFmtId="0" fontId="15" fillId="0" borderId="0" xfId="1" applyFont="1" applyBorder="1" applyAlignment="1">
      <alignment horizontal="right" vertical="center"/>
    </xf>
    <xf numFmtId="0" fontId="12" fillId="0" borderId="0" xfId="1" applyFont="1" applyBorder="1" applyAlignment="1">
      <alignment horizontal="left" vertical="center"/>
    </xf>
    <xf numFmtId="180" fontId="12" fillId="0" borderId="0" xfId="1" applyNumberFormat="1" applyFont="1" applyAlignment="1">
      <alignment vertical="center"/>
    </xf>
    <xf numFmtId="0" fontId="8" fillId="0" borderId="0" xfId="1" applyFont="1" applyAlignment="1">
      <alignment vertical="top"/>
    </xf>
    <xf numFmtId="0" fontId="11" fillId="0" borderId="0" xfId="1" applyFont="1" applyFill="1" applyAlignment="1">
      <alignment horizontal="left" vertical="top" wrapText="1"/>
    </xf>
    <xf numFmtId="0" fontId="6" fillId="0" borderId="10" xfId="1" applyFont="1" applyBorder="1" applyAlignment="1">
      <alignment vertical="top" justifyLastLine="1"/>
    </xf>
    <xf numFmtId="0" fontId="6" fillId="0" borderId="31" xfId="1" applyFont="1" applyBorder="1" applyAlignment="1">
      <alignment vertical="top" justifyLastLine="1"/>
    </xf>
    <xf numFmtId="0" fontId="6" fillId="0" borderId="4" xfId="1" applyFont="1" applyFill="1" applyBorder="1" applyAlignment="1">
      <alignment vertical="top" wrapText="1"/>
    </xf>
    <xf numFmtId="0" fontId="6" fillId="0" borderId="5" xfId="1" applyFont="1" applyFill="1" applyBorder="1" applyAlignment="1">
      <alignment vertical="top" wrapText="1"/>
    </xf>
    <xf numFmtId="0" fontId="6" fillId="3" borderId="20" xfId="1" applyFont="1" applyFill="1" applyBorder="1" applyAlignment="1">
      <alignment vertical="top" wrapText="1"/>
    </xf>
    <xf numFmtId="0" fontId="6" fillId="3" borderId="21" xfId="1" applyFont="1" applyFill="1" applyBorder="1" applyAlignment="1">
      <alignment horizontal="right" vertical="top"/>
    </xf>
    <xf numFmtId="179" fontId="6" fillId="0" borderId="0" xfId="1" applyNumberFormat="1" applyFont="1" applyFill="1" applyBorder="1" applyAlignment="1">
      <alignment vertical="center"/>
    </xf>
    <xf numFmtId="0" fontId="6" fillId="0" borderId="0" xfId="1" applyFont="1" applyFill="1" applyAlignment="1">
      <alignment horizontal="right" vertical="center"/>
    </xf>
    <xf numFmtId="0" fontId="6" fillId="3" borderId="0" xfId="1" applyFont="1" applyFill="1" applyBorder="1" applyAlignment="1">
      <alignment vertical="center" wrapText="1"/>
    </xf>
    <xf numFmtId="0" fontId="6" fillId="3" borderId="27" xfId="1" applyFont="1" applyFill="1" applyBorder="1" applyAlignment="1">
      <alignment horizontal="right" vertical="center"/>
    </xf>
    <xf numFmtId="178" fontId="6" fillId="3" borderId="0" xfId="1" applyNumberFormat="1" applyFont="1" applyFill="1" applyBorder="1" applyAlignment="1">
      <alignment horizontal="center" vertical="center"/>
    </xf>
    <xf numFmtId="178" fontId="6" fillId="3" borderId="27" xfId="1" applyNumberFormat="1" applyFont="1" applyFill="1" applyBorder="1" applyAlignment="1">
      <alignment horizontal="center" vertical="center"/>
    </xf>
    <xf numFmtId="178" fontId="6" fillId="3" borderId="27" xfId="1" applyNumberFormat="1" applyFont="1" applyFill="1" applyBorder="1" applyAlignment="1">
      <alignment horizontal="right" vertical="center"/>
    </xf>
    <xf numFmtId="178" fontId="6" fillId="3" borderId="23" xfId="1" applyNumberFormat="1" applyFont="1" applyFill="1" applyBorder="1" applyAlignment="1">
      <alignment horizontal="right" vertical="center"/>
    </xf>
    <xf numFmtId="178" fontId="6" fillId="3" borderId="28" xfId="1" applyNumberFormat="1" applyFont="1" applyFill="1" applyBorder="1" applyAlignment="1">
      <alignment horizontal="right" vertical="center"/>
    </xf>
    <xf numFmtId="178" fontId="6" fillId="3" borderId="41" xfId="1" applyNumberFormat="1" applyFont="1" applyFill="1" applyBorder="1" applyAlignment="1">
      <alignment horizontal="right" vertical="center"/>
    </xf>
    <xf numFmtId="0" fontId="12" fillId="6" borderId="0" xfId="1" applyFont="1" applyFill="1" applyAlignment="1">
      <alignment vertical="center"/>
    </xf>
    <xf numFmtId="39" fontId="12" fillId="0" borderId="0" xfId="7" applyNumberFormat="1" applyFont="1" applyBorder="1" applyAlignment="1">
      <alignment vertical="center"/>
    </xf>
    <xf numFmtId="40" fontId="12" fillId="0" borderId="0" xfId="7" applyNumberFormat="1" applyFont="1" applyBorder="1" applyAlignment="1">
      <alignment vertical="center"/>
    </xf>
    <xf numFmtId="9" fontId="12" fillId="0" borderId="0" xfId="7" applyNumberFormat="1" applyFont="1" applyBorder="1" applyAlignment="1">
      <alignment vertical="center"/>
    </xf>
    <xf numFmtId="180" fontId="12" fillId="0" borderId="0" xfId="1" applyNumberFormat="1" applyFont="1" applyBorder="1" applyAlignment="1">
      <alignment vertical="center"/>
    </xf>
    <xf numFmtId="179" fontId="6" fillId="0" borderId="0" xfId="1" applyNumberFormat="1" applyFont="1" applyFill="1" applyBorder="1" applyAlignment="1">
      <alignment horizontal="right" vertical="center"/>
    </xf>
    <xf numFmtId="0" fontId="6" fillId="0" borderId="0" xfId="1" applyFont="1" applyFill="1" applyBorder="1" applyAlignment="1">
      <alignment horizontal="distributed" vertical="center" justifyLastLine="1"/>
    </xf>
    <xf numFmtId="0" fontId="6" fillId="0" borderId="0" xfId="1" applyFont="1" applyAlignment="1">
      <alignment vertical="center" wrapText="1"/>
    </xf>
    <xf numFmtId="0" fontId="7" fillId="0" borderId="0" xfId="1" applyFont="1" applyAlignment="1">
      <alignment horizontal="left" vertical="top"/>
    </xf>
    <xf numFmtId="0" fontId="6" fillId="0" borderId="0" xfId="1" applyFont="1" applyAlignment="1">
      <alignment horizontal="center" vertical="center"/>
    </xf>
    <xf numFmtId="0" fontId="8" fillId="0" borderId="0" xfId="1" applyFont="1" applyAlignment="1">
      <alignment vertical="center"/>
    </xf>
    <xf numFmtId="0" fontId="6" fillId="0" borderId="10" xfId="1" applyFont="1" applyBorder="1" applyAlignment="1">
      <alignment vertical="center" justifyLastLine="1"/>
    </xf>
    <xf numFmtId="0" fontId="6" fillId="0" borderId="33" xfId="1" applyFont="1" applyBorder="1" applyAlignment="1">
      <alignment vertical="center" justifyLastLine="1"/>
    </xf>
    <xf numFmtId="0" fontId="6" fillId="0" borderId="0" xfId="1" applyFont="1" applyBorder="1" applyAlignment="1">
      <alignment horizontal="distributed" vertical="center" justifyLastLine="1"/>
    </xf>
    <xf numFmtId="0" fontId="9" fillId="0" borderId="0" xfId="1" applyFont="1" applyAlignment="1">
      <alignment horizontal="right" vertical="center"/>
    </xf>
    <xf numFmtId="180" fontId="6" fillId="0" borderId="0" xfId="1" applyNumberFormat="1" applyFont="1" applyBorder="1" applyAlignment="1">
      <alignment vertical="center"/>
    </xf>
    <xf numFmtId="0" fontId="7" fillId="0" borderId="0" xfId="1" applyFont="1" applyAlignment="1">
      <alignment vertical="top"/>
    </xf>
    <xf numFmtId="0" fontId="15" fillId="0" borderId="0" xfId="1" applyFont="1" applyAlignment="1">
      <alignment horizontal="right" vertical="center"/>
    </xf>
    <xf numFmtId="9" fontId="12" fillId="0" borderId="0" xfId="7" applyFont="1" applyAlignment="1">
      <alignment vertical="center"/>
    </xf>
    <xf numFmtId="0" fontId="12" fillId="0" borderId="0" xfId="1" applyNumberFormat="1" applyFont="1" applyAlignment="1">
      <alignment vertical="center"/>
    </xf>
    <xf numFmtId="181" fontId="12" fillId="0" borderId="0" xfId="1" applyNumberFormat="1" applyFont="1" applyAlignment="1">
      <alignment vertical="center"/>
    </xf>
    <xf numFmtId="0" fontId="19" fillId="4" borderId="1"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shrinkToFit="1"/>
    </xf>
    <xf numFmtId="0" fontId="19" fillId="4" borderId="3" xfId="0" applyFont="1" applyFill="1" applyBorder="1" applyAlignment="1">
      <alignment horizontal="center" vertical="center" shrinkToFit="1"/>
    </xf>
    <xf numFmtId="185" fontId="18" fillId="0" borderId="1" xfId="1" quotePrefix="1" applyNumberFormat="1" applyFont="1" applyFill="1" applyBorder="1" applyAlignment="1">
      <alignment horizontal="right" vertical="center"/>
    </xf>
    <xf numFmtId="185" fontId="18" fillId="0" borderId="3" xfId="1" quotePrefix="1" applyNumberFormat="1" applyFont="1" applyFill="1" applyBorder="1" applyAlignment="1">
      <alignment horizontal="right" vertical="center"/>
    </xf>
    <xf numFmtId="185" fontId="18" fillId="4" borderId="1" xfId="1" quotePrefix="1" applyNumberFormat="1" applyFont="1" applyFill="1" applyBorder="1" applyAlignment="1">
      <alignment horizontal="right" vertical="center"/>
    </xf>
    <xf numFmtId="185" fontId="18" fillId="4" borderId="3" xfId="1" quotePrefix="1" applyNumberFormat="1" applyFont="1" applyFill="1" applyBorder="1" applyAlignment="1">
      <alignment horizontal="right" vertical="center"/>
    </xf>
    <xf numFmtId="185" fontId="18" fillId="0" borderId="1" xfId="1" applyNumberFormat="1" applyFont="1" applyBorder="1" applyAlignment="1">
      <alignment horizontal="right" vertical="center"/>
    </xf>
    <xf numFmtId="0" fontId="18" fillId="0" borderId="3" xfId="1" applyFont="1" applyBorder="1" applyAlignment="1">
      <alignment horizontal="right" vertical="center"/>
    </xf>
    <xf numFmtId="0" fontId="19" fillId="0" borderId="0" xfId="6" applyFont="1" applyFill="1" applyBorder="1" applyAlignment="1">
      <alignment horizontal="center"/>
    </xf>
    <xf numFmtId="0" fontId="7" fillId="0" borderId="0" xfId="1" applyFont="1" applyAlignment="1">
      <alignment horizontal="left" vertical="top"/>
    </xf>
    <xf numFmtId="0" fontId="6" fillId="0" borderId="0" xfId="1" applyFont="1" applyFill="1" applyAlignment="1">
      <alignment vertical="top" wrapText="1"/>
    </xf>
    <xf numFmtId="0" fontId="6" fillId="0" borderId="6"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6" fillId="0" borderId="13" xfId="1" applyFont="1" applyBorder="1" applyAlignment="1">
      <alignment horizontal="distributed" vertical="center" justifyLastLine="1"/>
    </xf>
    <xf numFmtId="0" fontId="6" fillId="0" borderId="8" xfId="1" applyFont="1" applyBorder="1" applyAlignment="1">
      <alignment horizontal="distributed" vertical="center" justifyLastLine="1"/>
    </xf>
    <xf numFmtId="0" fontId="6" fillId="0" borderId="0" xfId="1" applyFont="1" applyBorder="1" applyAlignment="1">
      <alignment horizontal="distributed" vertical="center" justifyLastLine="1"/>
    </xf>
    <xf numFmtId="0" fontId="6" fillId="0" borderId="27" xfId="1" applyFont="1" applyBorder="1" applyAlignment="1">
      <alignment horizontal="distributed" vertical="center" justifyLastLine="1"/>
    </xf>
    <xf numFmtId="0" fontId="6" fillId="0" borderId="25" xfId="1" applyFont="1" applyBorder="1" applyAlignment="1">
      <alignment horizontal="center" vertical="center" justifyLastLine="1"/>
    </xf>
    <xf numFmtId="0" fontId="6" fillId="0" borderId="7" xfId="1" applyFont="1" applyBorder="1" applyAlignment="1">
      <alignment horizontal="center" vertical="center" justifyLastLine="1"/>
    </xf>
    <xf numFmtId="0" fontId="6" fillId="0" borderId="32" xfId="1" applyFont="1" applyBorder="1" applyAlignment="1">
      <alignment horizontal="center" vertical="center" justifyLastLine="1"/>
    </xf>
    <xf numFmtId="0" fontId="6" fillId="0" borderId="5" xfId="1" applyFont="1" applyBorder="1" applyAlignment="1">
      <alignment horizontal="center" vertical="center" justifyLastLine="1"/>
    </xf>
    <xf numFmtId="0" fontId="6" fillId="0" borderId="14" xfId="1" applyFont="1" applyBorder="1" applyAlignment="1">
      <alignment horizontal="distributed" vertical="center" justifyLastLine="1"/>
    </xf>
    <xf numFmtId="0" fontId="6" fillId="0" borderId="16" xfId="1" applyFont="1" applyBorder="1" applyAlignment="1">
      <alignment horizontal="distributed" vertical="center" justifyLastLine="1"/>
    </xf>
    <xf numFmtId="0" fontId="6" fillId="0" borderId="26" xfId="1" applyFont="1" applyBorder="1" applyAlignment="1">
      <alignment horizontal="distributed" vertical="center" justifyLastLine="1"/>
    </xf>
    <xf numFmtId="0" fontId="6" fillId="0" borderId="30" xfId="1" applyFont="1" applyBorder="1" applyAlignment="1">
      <alignment horizontal="distributed" vertical="center" justifyLastLine="1"/>
    </xf>
    <xf numFmtId="0" fontId="6" fillId="0" borderId="32" xfId="1" applyFont="1" applyBorder="1" applyAlignment="1">
      <alignment horizontal="distributed" vertical="center" justifyLastLine="1"/>
    </xf>
    <xf numFmtId="0" fontId="6" fillId="0" borderId="5" xfId="1" applyFont="1" applyBorder="1" applyAlignment="1">
      <alignment horizontal="distributed" vertical="center" justifyLastLine="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7" xfId="1" applyFont="1" applyFill="1" applyBorder="1" applyAlignment="1">
      <alignment horizontal="center" vertical="center" wrapText="1"/>
    </xf>
    <xf numFmtId="176" fontId="6" fillId="0" borderId="25" xfId="1" applyNumberFormat="1" applyFont="1" applyFill="1" applyBorder="1" applyAlignment="1">
      <alignment vertical="center"/>
    </xf>
    <xf numFmtId="176" fontId="6" fillId="0" borderId="7" xfId="1" applyNumberFormat="1" applyFont="1" applyFill="1" applyBorder="1" applyAlignment="1">
      <alignment vertical="center"/>
    </xf>
    <xf numFmtId="176" fontId="6" fillId="0" borderId="13" xfId="1" applyNumberFormat="1" applyFont="1" applyFill="1" applyBorder="1" applyAlignment="1">
      <alignment vertical="center"/>
    </xf>
    <xf numFmtId="176" fontId="6" fillId="0" borderId="28" xfId="1" applyNumberFormat="1" applyFont="1" applyFill="1" applyBorder="1" applyAlignment="1">
      <alignment vertical="center"/>
    </xf>
    <xf numFmtId="176" fontId="6" fillId="0" borderId="0" xfId="1" applyNumberFormat="1" applyFont="1" applyFill="1" applyBorder="1" applyAlignment="1">
      <alignment vertical="center"/>
    </xf>
    <xf numFmtId="176" fontId="6" fillId="0" borderId="27" xfId="1" applyNumberFormat="1" applyFont="1" applyFill="1" applyBorder="1" applyAlignment="1">
      <alignment vertical="center"/>
    </xf>
    <xf numFmtId="177" fontId="6" fillId="0" borderId="25" xfId="1" applyNumberFormat="1" applyFont="1" applyFill="1" applyBorder="1" applyAlignment="1">
      <alignment vertical="center"/>
    </xf>
    <xf numFmtId="177" fontId="6" fillId="0" borderId="7" xfId="1" applyNumberFormat="1" applyFont="1" applyFill="1" applyBorder="1" applyAlignment="1">
      <alignment vertical="center"/>
    </xf>
    <xf numFmtId="177" fontId="6" fillId="0" borderId="13" xfId="1" applyNumberFormat="1" applyFont="1" applyFill="1" applyBorder="1" applyAlignment="1">
      <alignment vertical="center"/>
    </xf>
    <xf numFmtId="177" fontId="6" fillId="0" borderId="28" xfId="1" applyNumberFormat="1" applyFont="1" applyFill="1" applyBorder="1" applyAlignment="1">
      <alignment vertical="center"/>
    </xf>
    <xf numFmtId="177" fontId="6" fillId="0" borderId="0" xfId="1" applyNumberFormat="1" applyFont="1" applyFill="1" applyBorder="1" applyAlignment="1">
      <alignment vertical="center"/>
    </xf>
    <xf numFmtId="177" fontId="6" fillId="0" borderId="27" xfId="1" applyNumberFormat="1" applyFont="1" applyFill="1" applyBorder="1" applyAlignment="1">
      <alignment vertical="center"/>
    </xf>
    <xf numFmtId="176" fontId="6" fillId="0" borderId="79" xfId="1" applyNumberFormat="1" applyFont="1" applyFill="1" applyBorder="1" applyAlignment="1">
      <alignment vertical="center"/>
    </xf>
    <xf numFmtId="176" fontId="6" fillId="0" borderId="41" xfId="1" applyNumberFormat="1" applyFont="1" applyFill="1" applyBorder="1" applyAlignment="1">
      <alignment vertical="center"/>
    </xf>
    <xf numFmtId="0" fontId="6" fillId="3" borderId="20" xfId="1" applyFont="1" applyFill="1" applyBorder="1" applyAlignment="1">
      <alignment horizontal="center" vertical="center" wrapText="1"/>
    </xf>
    <xf numFmtId="178" fontId="6" fillId="3" borderId="21" xfId="1" applyNumberFormat="1" applyFont="1" applyFill="1" applyBorder="1" applyAlignment="1">
      <alignment horizontal="center" vertical="center"/>
    </xf>
    <xf numFmtId="178" fontId="6" fillId="3" borderId="18" xfId="1" applyNumberFormat="1" applyFont="1" applyFill="1" applyBorder="1" applyAlignment="1">
      <alignment horizontal="center" vertical="center"/>
    </xf>
    <xf numFmtId="178" fontId="6" fillId="3" borderId="19" xfId="1" applyNumberFormat="1" applyFont="1" applyFill="1" applyBorder="1" applyAlignment="1">
      <alignment horizontal="center" vertical="center"/>
    </xf>
    <xf numFmtId="178" fontId="6" fillId="3" borderId="20" xfId="1" applyNumberFormat="1" applyFont="1" applyFill="1" applyBorder="1" applyAlignment="1">
      <alignment horizontal="center" vertical="center"/>
    </xf>
    <xf numFmtId="178" fontId="6" fillId="3" borderId="22" xfId="1" applyNumberFormat="1" applyFont="1" applyFill="1" applyBorder="1" applyAlignment="1">
      <alignment horizontal="center" vertical="center"/>
    </xf>
    <xf numFmtId="0" fontId="6" fillId="3" borderId="34" xfId="1" applyFont="1" applyFill="1" applyBorder="1" applyAlignment="1">
      <alignment horizontal="center" vertical="center" wrapText="1"/>
    </xf>
    <xf numFmtId="178" fontId="6" fillId="3" borderId="21" xfId="1" applyNumberFormat="1" applyFont="1" applyFill="1" applyBorder="1" applyAlignment="1">
      <alignment horizontal="right" vertical="center"/>
    </xf>
    <xf numFmtId="178" fontId="6" fillId="3" borderId="18" xfId="1" applyNumberFormat="1" applyFont="1" applyFill="1" applyBorder="1" applyAlignment="1">
      <alignment horizontal="right" vertical="center"/>
    </xf>
    <xf numFmtId="178" fontId="6" fillId="3" borderId="26" xfId="1" applyNumberFormat="1" applyFont="1" applyFill="1" applyBorder="1" applyAlignment="1">
      <alignment horizontal="right" vertical="center"/>
    </xf>
    <xf numFmtId="178" fontId="6" fillId="3" borderId="30" xfId="1" applyNumberFormat="1" applyFont="1" applyFill="1" applyBorder="1" applyAlignment="1">
      <alignment horizontal="right" vertical="center"/>
    </xf>
    <xf numFmtId="0" fontId="6" fillId="0" borderId="6" xfId="1" applyFont="1" applyFill="1" applyBorder="1" applyAlignment="1">
      <alignment horizontal="center" wrapText="1"/>
    </xf>
    <xf numFmtId="0" fontId="6" fillId="0" borderId="7" xfId="1" applyFont="1" applyFill="1" applyBorder="1" applyAlignment="1">
      <alignment horizontal="center" wrapText="1"/>
    </xf>
    <xf numFmtId="0" fontId="6" fillId="0" borderId="13" xfId="1" applyFont="1" applyFill="1" applyBorder="1" applyAlignment="1">
      <alignment horizontal="center" wrapText="1"/>
    </xf>
    <xf numFmtId="0" fontId="6" fillId="0" borderId="8"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33" xfId="1" applyFont="1" applyFill="1" applyBorder="1" applyAlignment="1">
      <alignment horizontal="center" vertical="center" wrapText="1"/>
    </xf>
    <xf numFmtId="176" fontId="6" fillId="0" borderId="23" xfId="1" applyNumberFormat="1" applyFont="1" applyFill="1" applyBorder="1" applyAlignment="1">
      <alignment horizontal="right" vertical="center"/>
    </xf>
    <xf numFmtId="177" fontId="6" fillId="0" borderId="23" xfId="1" applyNumberFormat="1" applyFont="1" applyFill="1" applyBorder="1" applyAlignment="1">
      <alignment horizontal="right" vertical="center"/>
    </xf>
    <xf numFmtId="177" fontId="6" fillId="0" borderId="28" xfId="1" applyNumberFormat="1" applyFont="1" applyFill="1" applyBorder="1" applyAlignment="1">
      <alignment horizontal="right" vertical="center"/>
    </xf>
    <xf numFmtId="176" fontId="6" fillId="0" borderId="29" xfId="1" applyNumberFormat="1" applyFont="1" applyFill="1" applyBorder="1" applyAlignment="1">
      <alignment horizontal="right" vertical="center"/>
    </xf>
    <xf numFmtId="178" fontId="6" fillId="3" borderId="22" xfId="1" applyNumberFormat="1" applyFont="1" applyFill="1" applyBorder="1" applyAlignment="1">
      <alignment horizontal="right" vertical="center"/>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176" fontId="6" fillId="0" borderId="14" xfId="1" applyNumberFormat="1" applyFont="1" applyFill="1" applyBorder="1" applyAlignment="1">
      <alignment horizontal="right" vertical="center"/>
    </xf>
    <xf numFmtId="177" fontId="6" fillId="0" borderId="14" xfId="1" applyNumberFormat="1" applyFont="1" applyFill="1" applyBorder="1" applyAlignment="1">
      <alignment horizontal="center" vertical="center"/>
    </xf>
    <xf numFmtId="177" fontId="6" fillId="0" borderId="15" xfId="1" applyNumberFormat="1" applyFont="1" applyFill="1" applyBorder="1" applyAlignment="1">
      <alignment horizontal="center" vertical="center"/>
    </xf>
    <xf numFmtId="176" fontId="6" fillId="0" borderId="16" xfId="1" applyNumberFormat="1" applyFont="1" applyFill="1" applyBorder="1" applyAlignment="1">
      <alignment horizontal="right" vertical="center"/>
    </xf>
    <xf numFmtId="0" fontId="6" fillId="0" borderId="20" xfId="1" applyFont="1" applyFill="1" applyBorder="1" applyAlignment="1">
      <alignment horizontal="center" vertical="center" wrapText="1"/>
    </xf>
    <xf numFmtId="0" fontId="6" fillId="0" borderId="21" xfId="1" applyFont="1" applyFill="1" applyBorder="1" applyAlignment="1">
      <alignment horizontal="center" vertical="center" wrapText="1"/>
    </xf>
    <xf numFmtId="178" fontId="6" fillId="0" borderId="21" xfId="1" applyNumberFormat="1" applyFont="1" applyFill="1" applyBorder="1" applyAlignment="1">
      <alignment horizontal="right" vertical="center"/>
    </xf>
    <xf numFmtId="178" fontId="6" fillId="0" borderId="18" xfId="1" applyNumberFormat="1" applyFont="1" applyFill="1" applyBorder="1" applyAlignment="1">
      <alignment horizontal="right" vertical="center"/>
    </xf>
    <xf numFmtId="177" fontId="6" fillId="0" borderId="18" xfId="1" applyNumberFormat="1" applyFont="1" applyFill="1" applyBorder="1" applyAlignment="1">
      <alignment horizontal="center" vertical="center"/>
    </xf>
    <xf numFmtId="177" fontId="6" fillId="0" borderId="19" xfId="1" applyNumberFormat="1" applyFont="1" applyFill="1" applyBorder="1" applyAlignment="1">
      <alignment horizontal="center" vertical="center"/>
    </xf>
    <xf numFmtId="178" fontId="6" fillId="0" borderId="22" xfId="1" applyNumberFormat="1" applyFont="1" applyFill="1" applyBorder="1" applyAlignment="1">
      <alignment horizontal="right" vertical="center"/>
    </xf>
    <xf numFmtId="179" fontId="6" fillId="0" borderId="0" xfId="1" applyNumberFormat="1" applyFont="1" applyFill="1" applyBorder="1" applyAlignment="1">
      <alignment horizontal="right" vertical="center"/>
    </xf>
    <xf numFmtId="0" fontId="6" fillId="0" borderId="34" xfId="1" applyFont="1" applyBorder="1" applyAlignment="1">
      <alignment horizontal="center" vertical="center"/>
    </xf>
    <xf numFmtId="179" fontId="8" fillId="0" borderId="34" xfId="1" applyNumberFormat="1" applyFont="1" applyFill="1" applyBorder="1" applyAlignment="1">
      <alignment horizontal="right" vertical="center"/>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13" xfId="1" applyFont="1" applyFill="1" applyBorder="1" applyAlignment="1">
      <alignment horizontal="left" vertical="center" wrapText="1"/>
    </xf>
    <xf numFmtId="179" fontId="6" fillId="0" borderId="33" xfId="1" applyNumberFormat="1" applyFont="1" applyFill="1" applyBorder="1" applyAlignment="1">
      <alignment horizontal="right" vertical="center"/>
    </xf>
    <xf numFmtId="179" fontId="6" fillId="0" borderId="14" xfId="1" applyNumberFormat="1" applyFont="1" applyFill="1" applyBorder="1" applyAlignment="1">
      <alignment horizontal="right" vertical="center"/>
    </xf>
    <xf numFmtId="179" fontId="8" fillId="0" borderId="15" xfId="1" applyNumberFormat="1" applyFont="1" applyFill="1" applyBorder="1" applyAlignment="1">
      <alignment horizontal="right" vertical="center"/>
    </xf>
    <xf numFmtId="179" fontId="8" fillId="0" borderId="10" xfId="1" applyNumberFormat="1" applyFont="1" applyFill="1" applyBorder="1" applyAlignment="1">
      <alignment horizontal="right" vertical="center"/>
    </xf>
    <xf numFmtId="179" fontId="8" fillId="0" borderId="31" xfId="1" applyNumberFormat="1" applyFont="1" applyFill="1" applyBorder="1" applyAlignment="1">
      <alignment horizontal="right" vertical="center"/>
    </xf>
    <xf numFmtId="178" fontId="6" fillId="3" borderId="19" xfId="1" applyNumberFormat="1" applyFont="1" applyFill="1" applyBorder="1" applyAlignment="1">
      <alignment horizontal="right" vertical="center"/>
    </xf>
    <xf numFmtId="178" fontId="6" fillId="3" borderId="20" xfId="1" applyNumberFormat="1" applyFont="1" applyFill="1" applyBorder="1" applyAlignment="1">
      <alignment horizontal="right" vertical="center"/>
    </xf>
    <xf numFmtId="178" fontId="6" fillId="3" borderId="24" xfId="1" applyNumberFormat="1" applyFont="1" applyFill="1" applyBorder="1" applyAlignment="1">
      <alignment horizontal="right" vertical="center"/>
    </xf>
    <xf numFmtId="0" fontId="6" fillId="0" borderId="0" xfId="1" applyNumberFormat="1" applyFont="1" applyFill="1" applyBorder="1" applyAlignment="1">
      <alignment horizontal="right" vertical="center"/>
    </xf>
    <xf numFmtId="0" fontId="8" fillId="0" borderId="6" xfId="1" applyFont="1" applyFill="1" applyBorder="1" applyAlignment="1">
      <alignment horizontal="distributed" vertical="center" wrapText="1" justifyLastLine="1"/>
    </xf>
    <xf numFmtId="0" fontId="8" fillId="0" borderId="7" xfId="1" applyFont="1" applyFill="1" applyBorder="1" applyAlignment="1">
      <alignment horizontal="distributed" vertical="center" wrapText="1" justifyLastLine="1"/>
    </xf>
    <xf numFmtId="0" fontId="8" fillId="0" borderId="13" xfId="1" applyFont="1" applyFill="1" applyBorder="1" applyAlignment="1">
      <alignment horizontal="distributed" vertical="center" wrapText="1" justifyLastLine="1"/>
    </xf>
    <xf numFmtId="179" fontId="8" fillId="0" borderId="33" xfId="1" applyNumberFormat="1" applyFont="1" applyFill="1" applyBorder="1" applyAlignment="1">
      <alignment horizontal="right" vertical="center" shrinkToFit="1"/>
    </xf>
    <xf numFmtId="179" fontId="8" fillId="0" borderId="14" xfId="1" applyNumberFormat="1" applyFont="1" applyFill="1" applyBorder="1" applyAlignment="1">
      <alignment horizontal="right" vertical="center" shrinkToFit="1"/>
    </xf>
    <xf numFmtId="179" fontId="8" fillId="0" borderId="15" xfId="1" applyNumberFormat="1" applyFont="1" applyFill="1" applyBorder="1" applyAlignment="1">
      <alignment horizontal="right" vertical="center" shrinkToFit="1"/>
    </xf>
    <xf numFmtId="179" fontId="8" fillId="0" borderId="10" xfId="1" applyNumberFormat="1" applyFont="1" applyFill="1" applyBorder="1" applyAlignment="1">
      <alignment horizontal="right" vertical="center" shrinkToFit="1"/>
    </xf>
    <xf numFmtId="179" fontId="8" fillId="0" borderId="31" xfId="1" applyNumberFormat="1" applyFont="1" applyFill="1" applyBorder="1" applyAlignment="1">
      <alignment horizontal="right" vertical="center" shrinkToFit="1"/>
    </xf>
    <xf numFmtId="0" fontId="6" fillId="0" borderId="6" xfId="1" applyFont="1" applyFill="1" applyBorder="1" applyAlignment="1">
      <alignment horizontal="distributed" vertical="center" justifyLastLine="1"/>
    </xf>
    <xf numFmtId="0" fontId="6" fillId="0" borderId="7" xfId="1" applyFont="1" applyFill="1" applyBorder="1" applyAlignment="1">
      <alignment horizontal="distributed" vertical="center" justifyLastLine="1"/>
    </xf>
    <xf numFmtId="0" fontId="6" fillId="0" borderId="13" xfId="1" applyFont="1" applyFill="1" applyBorder="1" applyAlignment="1">
      <alignment horizontal="distributed" vertical="center" justifyLastLine="1"/>
    </xf>
    <xf numFmtId="0" fontId="6" fillId="0" borderId="8" xfId="1" applyFont="1" applyFill="1" applyBorder="1" applyAlignment="1">
      <alignment horizontal="distributed" vertical="center" justifyLastLine="1"/>
    </xf>
    <xf numFmtId="0" fontId="6" fillId="0" borderId="0" xfId="1" applyFont="1" applyFill="1" applyBorder="1" applyAlignment="1">
      <alignment horizontal="distributed" vertical="center" justifyLastLine="1"/>
    </xf>
    <xf numFmtId="0" fontId="6" fillId="0" borderId="27" xfId="1" applyFont="1" applyFill="1" applyBorder="1" applyAlignment="1">
      <alignment horizontal="distributed" vertical="center" justifyLastLine="1"/>
    </xf>
    <xf numFmtId="0" fontId="6" fillId="0" borderId="14" xfId="1" applyFont="1" applyFill="1" applyBorder="1" applyAlignment="1">
      <alignment horizontal="distributed" vertical="center" wrapText="1" justifyLastLine="1"/>
    </xf>
    <xf numFmtId="0" fontId="6" fillId="0" borderId="14" xfId="1" applyFont="1" applyFill="1" applyBorder="1" applyAlignment="1">
      <alignment horizontal="distributed" vertical="center" justifyLastLine="1"/>
    </xf>
    <xf numFmtId="0" fontId="6" fillId="0" borderId="26" xfId="1" applyFont="1" applyFill="1" applyBorder="1" applyAlignment="1">
      <alignment horizontal="distributed" vertical="center" justifyLastLine="1"/>
    </xf>
    <xf numFmtId="0" fontId="6" fillId="0" borderId="25" xfId="1" applyFont="1" applyFill="1" applyBorder="1" applyAlignment="1">
      <alignment horizontal="distributed" vertical="center" wrapText="1" justifyLastLine="1"/>
    </xf>
    <xf numFmtId="0" fontId="6" fillId="0" borderId="7" xfId="1" applyFont="1" applyFill="1" applyBorder="1" applyAlignment="1">
      <alignment horizontal="distributed" vertical="center" wrapText="1" justifyLastLine="1"/>
    </xf>
    <xf numFmtId="0" fontId="6" fillId="0" borderId="13" xfId="1" applyFont="1" applyFill="1" applyBorder="1" applyAlignment="1">
      <alignment horizontal="distributed" vertical="center" wrapText="1" justifyLastLine="1"/>
    </xf>
    <xf numFmtId="0" fontId="6" fillId="0" borderId="28" xfId="1" applyFont="1" applyFill="1" applyBorder="1" applyAlignment="1">
      <alignment horizontal="distributed" vertical="center" wrapText="1" justifyLastLine="1"/>
    </xf>
    <xf numFmtId="0" fontId="6" fillId="0" borderId="0" xfId="1" applyFont="1" applyFill="1" applyBorder="1" applyAlignment="1">
      <alignment horizontal="distributed" vertical="center" wrapText="1" justifyLastLine="1"/>
    </xf>
    <xf numFmtId="0" fontId="6" fillId="0" borderId="27" xfId="1" applyFont="1" applyFill="1" applyBorder="1" applyAlignment="1">
      <alignment horizontal="distributed" vertical="center" wrapText="1" justifyLastLine="1"/>
    </xf>
    <xf numFmtId="0" fontId="6" fillId="0" borderId="16" xfId="1" applyFont="1" applyFill="1" applyBorder="1" applyAlignment="1">
      <alignment horizontal="distributed" vertical="center" justifyLastLine="1"/>
    </xf>
    <xf numFmtId="0" fontId="6" fillId="0" borderId="30" xfId="1" applyFont="1" applyFill="1" applyBorder="1" applyAlignment="1">
      <alignment horizontal="distributed" vertical="center" justifyLastLine="1"/>
    </xf>
    <xf numFmtId="179" fontId="8" fillId="0" borderId="14" xfId="1" applyNumberFormat="1" applyFont="1" applyFill="1" applyBorder="1" applyAlignment="1">
      <alignment horizontal="right" vertical="center"/>
    </xf>
    <xf numFmtId="179" fontId="8" fillId="0" borderId="16" xfId="1" applyNumberFormat="1" applyFont="1" applyFill="1" applyBorder="1" applyAlignment="1">
      <alignment horizontal="right" vertical="center"/>
    </xf>
    <xf numFmtId="179" fontId="6" fillId="0" borderId="15" xfId="1" applyNumberFormat="1" applyFont="1" applyFill="1" applyBorder="1" applyAlignment="1">
      <alignment horizontal="right" vertical="center"/>
    </xf>
    <xf numFmtId="179" fontId="6" fillId="0" borderId="10" xfId="1" applyNumberFormat="1" applyFont="1" applyFill="1" applyBorder="1" applyAlignment="1">
      <alignment horizontal="right" vertical="center"/>
    </xf>
    <xf numFmtId="0" fontId="7" fillId="0" borderId="0" xfId="1" applyFont="1" applyAlignment="1">
      <alignment horizontal="left" vertical="center"/>
    </xf>
    <xf numFmtId="0" fontId="6" fillId="0" borderId="0" xfId="1" applyFont="1" applyAlignment="1">
      <alignment vertical="center" wrapText="1"/>
    </xf>
    <xf numFmtId="0" fontId="6" fillId="0" borderId="14" xfId="1" applyFont="1" applyBorder="1" applyAlignment="1">
      <alignment horizontal="distributed" vertical="center" wrapText="1" justifyLastLine="1"/>
    </xf>
    <xf numFmtId="179" fontId="6" fillId="0" borderId="14" xfId="1" applyNumberFormat="1" applyFont="1" applyFill="1" applyBorder="1" applyAlignment="1">
      <alignment horizontal="right" vertical="center" shrinkToFit="1"/>
    </xf>
    <xf numFmtId="0" fontId="5" fillId="0" borderId="0" xfId="1" applyFont="1" applyAlignment="1">
      <alignment horizontal="center" vertical="center"/>
    </xf>
    <xf numFmtId="0" fontId="12" fillId="0" borderId="0" xfId="1" applyFont="1" applyAlignment="1">
      <alignment horizontal="left" vertical="center" wrapText="1"/>
    </xf>
    <xf numFmtId="179" fontId="12" fillId="0" borderId="0" xfId="1" applyNumberFormat="1" applyFont="1" applyFill="1" applyBorder="1" applyAlignment="1">
      <alignment horizontal="right" vertical="center"/>
    </xf>
    <xf numFmtId="0" fontId="12" fillId="0" borderId="34" xfId="1" applyFont="1" applyBorder="1" applyAlignment="1">
      <alignment horizontal="center" vertical="center"/>
    </xf>
    <xf numFmtId="179" fontId="13" fillId="0" borderId="34" xfId="1" applyNumberFormat="1" applyFont="1" applyFill="1" applyBorder="1" applyAlignment="1">
      <alignment horizontal="right" vertical="center"/>
    </xf>
    <xf numFmtId="0" fontId="12" fillId="0" borderId="0" xfId="1" applyFont="1" applyFill="1" applyAlignment="1">
      <alignment horizontal="left" vertical="center" wrapText="1"/>
    </xf>
    <xf numFmtId="177" fontId="6" fillId="0" borderId="16" xfId="1" applyNumberFormat="1" applyFont="1" applyFill="1" applyBorder="1" applyAlignment="1">
      <alignment horizontal="center" vertical="center"/>
    </xf>
    <xf numFmtId="176" fontId="6" fillId="0" borderId="10" xfId="1" applyNumberFormat="1" applyFont="1" applyFill="1" applyBorder="1" applyAlignment="1">
      <alignment horizontal="right" vertical="center"/>
    </xf>
    <xf numFmtId="176" fontId="6" fillId="0" borderId="31" xfId="1" applyNumberFormat="1" applyFont="1" applyFill="1" applyBorder="1" applyAlignment="1">
      <alignment horizontal="right" vertical="center"/>
    </xf>
    <xf numFmtId="177" fontId="6" fillId="0" borderId="22" xfId="1" applyNumberFormat="1" applyFont="1" applyFill="1" applyBorder="1" applyAlignment="1">
      <alignment horizontal="center" vertical="center"/>
    </xf>
    <xf numFmtId="178" fontId="6" fillId="0" borderId="20" xfId="1" applyNumberFormat="1" applyFont="1" applyFill="1" applyBorder="1" applyAlignment="1">
      <alignment horizontal="right" vertical="center"/>
    </xf>
    <xf numFmtId="178" fontId="6" fillId="0" borderId="24" xfId="1" applyNumberFormat="1" applyFont="1" applyFill="1" applyBorder="1" applyAlignment="1">
      <alignment horizontal="right" vertical="center"/>
    </xf>
    <xf numFmtId="178" fontId="6" fillId="3" borderId="24" xfId="1" applyNumberFormat="1" applyFont="1" applyFill="1" applyBorder="1" applyAlignment="1">
      <alignment horizontal="center" vertical="center"/>
    </xf>
    <xf numFmtId="177" fontId="6" fillId="0" borderId="23" xfId="1" applyNumberFormat="1" applyFont="1" applyFill="1" applyBorder="1" applyAlignment="1">
      <alignment horizontal="center" vertical="center"/>
    </xf>
    <xf numFmtId="177" fontId="6" fillId="0" borderId="29" xfId="1" applyNumberFormat="1" applyFont="1" applyFill="1" applyBorder="1" applyAlignment="1">
      <alignment horizontal="center" vertical="center"/>
    </xf>
    <xf numFmtId="0" fontId="6" fillId="0" borderId="6" xfId="1" applyFont="1" applyFill="1" applyBorder="1" applyAlignment="1">
      <alignment horizontal="center" vertical="top" wrapText="1"/>
    </xf>
    <xf numFmtId="0" fontId="6" fillId="0" borderId="7" xfId="1" applyFont="1" applyFill="1" applyBorder="1" applyAlignment="1">
      <alignment horizontal="center" vertical="top" wrapText="1"/>
    </xf>
    <xf numFmtId="0" fontId="6" fillId="0" borderId="13" xfId="1" applyFont="1" applyFill="1" applyBorder="1" applyAlignment="1">
      <alignment horizontal="center" vertical="top" wrapText="1"/>
    </xf>
    <xf numFmtId="176" fontId="6" fillId="0" borderId="25" xfId="1" applyNumberFormat="1" applyFont="1" applyFill="1" applyBorder="1" applyAlignment="1">
      <alignment vertical="top"/>
    </xf>
    <xf numFmtId="176" fontId="6" fillId="0" borderId="7" xfId="1" applyNumberFormat="1" applyFont="1" applyFill="1" applyBorder="1" applyAlignment="1">
      <alignment vertical="top"/>
    </xf>
    <xf numFmtId="176" fontId="6" fillId="0" borderId="13" xfId="1" applyNumberFormat="1" applyFont="1" applyFill="1" applyBorder="1" applyAlignment="1">
      <alignment vertical="top"/>
    </xf>
    <xf numFmtId="176" fontId="6" fillId="0" borderId="28" xfId="1" applyNumberFormat="1" applyFont="1" applyFill="1" applyBorder="1" applyAlignment="1">
      <alignment vertical="top"/>
    </xf>
    <xf numFmtId="176" fontId="6" fillId="0" borderId="0" xfId="1" applyNumberFormat="1" applyFont="1" applyFill="1" applyBorder="1" applyAlignment="1">
      <alignment vertical="top"/>
    </xf>
    <xf numFmtId="176" fontId="6" fillId="0" borderId="27" xfId="1" applyNumberFormat="1" applyFont="1" applyFill="1" applyBorder="1" applyAlignment="1">
      <alignment vertical="top"/>
    </xf>
    <xf numFmtId="177" fontId="6" fillId="0" borderId="25" xfId="1" applyNumberFormat="1" applyFont="1" applyFill="1" applyBorder="1" applyAlignment="1">
      <alignment horizontal="center" vertical="top"/>
    </xf>
    <xf numFmtId="177" fontId="6" fillId="0" borderId="7" xfId="1" applyNumberFormat="1" applyFont="1" applyFill="1" applyBorder="1" applyAlignment="1">
      <alignment horizontal="center" vertical="top"/>
    </xf>
    <xf numFmtId="177" fontId="6" fillId="0" borderId="79" xfId="1" applyNumberFormat="1" applyFont="1" applyFill="1" applyBorder="1" applyAlignment="1">
      <alignment horizontal="center" vertical="top"/>
    </xf>
    <xf numFmtId="177" fontId="6" fillId="0" borderId="28" xfId="1" applyNumberFormat="1" applyFont="1" applyFill="1" applyBorder="1" applyAlignment="1">
      <alignment horizontal="center" vertical="top"/>
    </xf>
    <xf numFmtId="177" fontId="6" fillId="0" borderId="0" xfId="1" applyNumberFormat="1" applyFont="1" applyFill="1" applyBorder="1" applyAlignment="1">
      <alignment horizontal="center" vertical="top"/>
    </xf>
    <xf numFmtId="177" fontId="6" fillId="0" borderId="41" xfId="1" applyNumberFormat="1" applyFont="1" applyFill="1" applyBorder="1" applyAlignment="1">
      <alignment horizontal="center" vertical="top"/>
    </xf>
    <xf numFmtId="176" fontId="6" fillId="0" borderId="79" xfId="1" applyNumberFormat="1" applyFont="1" applyFill="1" applyBorder="1" applyAlignment="1">
      <alignment vertical="top"/>
    </xf>
    <xf numFmtId="176" fontId="6" fillId="0" borderId="54" xfId="1" applyNumberFormat="1" applyFont="1" applyFill="1" applyBorder="1" applyAlignment="1">
      <alignment vertical="top"/>
    </xf>
    <xf numFmtId="176" fontId="6" fillId="0" borderId="55" xfId="1" applyNumberFormat="1" applyFont="1" applyFill="1" applyBorder="1" applyAlignment="1">
      <alignment vertical="top"/>
    </xf>
    <xf numFmtId="0" fontId="6" fillId="0" borderId="8" xfId="1" applyFont="1" applyFill="1" applyBorder="1" applyAlignment="1">
      <alignment horizontal="center" vertical="top" shrinkToFit="1"/>
    </xf>
    <xf numFmtId="0" fontId="6" fillId="0" borderId="0" xfId="1" applyFont="1" applyFill="1" applyBorder="1" applyAlignment="1">
      <alignment horizontal="center" vertical="top" shrinkToFit="1"/>
    </xf>
    <xf numFmtId="0" fontId="6" fillId="0" borderId="27" xfId="1" applyFont="1" applyFill="1" applyBorder="1" applyAlignment="1">
      <alignment horizontal="center" vertical="top" shrinkToFit="1"/>
    </xf>
    <xf numFmtId="177" fontId="6" fillId="0" borderId="25" xfId="1" applyNumberFormat="1" applyFont="1" applyFill="1" applyBorder="1" applyAlignment="1">
      <alignment horizontal="center" vertical="center"/>
    </xf>
    <xf numFmtId="177" fontId="6" fillId="0" borderId="7" xfId="1" applyNumberFormat="1" applyFont="1" applyFill="1" applyBorder="1" applyAlignment="1">
      <alignment horizontal="center" vertical="center"/>
    </xf>
    <xf numFmtId="177" fontId="6" fillId="0" borderId="79" xfId="1" applyNumberFormat="1" applyFont="1" applyFill="1" applyBorder="1" applyAlignment="1">
      <alignment horizontal="center" vertical="center"/>
    </xf>
    <xf numFmtId="177" fontId="6" fillId="0" borderId="28" xfId="1"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177" fontId="6" fillId="0" borderId="41" xfId="1" applyNumberFormat="1" applyFont="1" applyFill="1" applyBorder="1" applyAlignment="1">
      <alignment horizontal="center" vertical="center"/>
    </xf>
    <xf numFmtId="176" fontId="6" fillId="0" borderId="54" xfId="1" applyNumberFormat="1" applyFont="1" applyFill="1" applyBorder="1" applyAlignment="1">
      <alignment vertical="center"/>
    </xf>
    <xf numFmtId="176" fontId="6" fillId="0" borderId="55" xfId="1" applyNumberFormat="1" applyFont="1" applyFill="1" applyBorder="1" applyAlignment="1">
      <alignment vertical="center"/>
    </xf>
    <xf numFmtId="0" fontId="6" fillId="0" borderId="8" xfId="1" applyFont="1" applyFill="1" applyBorder="1" applyAlignment="1">
      <alignment horizontal="center" vertical="top" wrapText="1"/>
    </xf>
    <xf numFmtId="0" fontId="6" fillId="0" borderId="0" xfId="1" applyFont="1" applyFill="1" applyBorder="1" applyAlignment="1">
      <alignment horizontal="center" vertical="top" wrapText="1"/>
    </xf>
    <xf numFmtId="0" fontId="6" fillId="0" borderId="27" xfId="1" applyFont="1" applyFill="1" applyBorder="1" applyAlignment="1">
      <alignment horizontal="center" vertical="top" wrapText="1"/>
    </xf>
    <xf numFmtId="0" fontId="6" fillId="3" borderId="20" xfId="1" applyFont="1" applyFill="1" applyBorder="1" applyAlignment="1">
      <alignment horizontal="center" vertical="top" wrapText="1"/>
    </xf>
    <xf numFmtId="178" fontId="6" fillId="3" borderId="21" xfId="1" applyNumberFormat="1" applyFont="1" applyFill="1" applyBorder="1" applyAlignment="1">
      <alignment horizontal="center" vertical="top"/>
    </xf>
    <xf numFmtId="178" fontId="6" fillId="3" borderId="18" xfId="1" applyNumberFormat="1" applyFont="1" applyFill="1" applyBorder="1" applyAlignment="1">
      <alignment horizontal="center" vertical="top"/>
    </xf>
    <xf numFmtId="178" fontId="6" fillId="3" borderId="19" xfId="1" applyNumberFormat="1" applyFont="1" applyFill="1" applyBorder="1" applyAlignment="1">
      <alignment horizontal="center" vertical="top"/>
    </xf>
    <xf numFmtId="178" fontId="6" fillId="3" borderId="20" xfId="1" applyNumberFormat="1" applyFont="1" applyFill="1" applyBorder="1" applyAlignment="1">
      <alignment horizontal="center" vertical="top"/>
    </xf>
    <xf numFmtId="178" fontId="6" fillId="3" borderId="24" xfId="1" applyNumberFormat="1" applyFont="1" applyFill="1" applyBorder="1" applyAlignment="1">
      <alignment horizontal="center" vertical="top"/>
    </xf>
    <xf numFmtId="0" fontId="11" fillId="0" borderId="0" xfId="1" applyFont="1" applyFill="1" applyAlignment="1">
      <alignment horizontal="left" vertical="top" wrapText="1"/>
    </xf>
    <xf numFmtId="0" fontId="6" fillId="0" borderId="4" xfId="1" applyFont="1" applyBorder="1" applyAlignment="1">
      <alignment horizontal="distributed" vertical="center" justifyLastLine="1"/>
    </xf>
    <xf numFmtId="0" fontId="6" fillId="0" borderId="17" xfId="1" applyFont="1" applyBorder="1" applyAlignment="1">
      <alignment horizontal="distributed" vertical="center" justifyLastLine="1"/>
    </xf>
    <xf numFmtId="0" fontId="6" fillId="0" borderId="7" xfId="1" applyFont="1" applyBorder="1" applyAlignment="1">
      <alignment horizontal="distributed" vertical="top" justifyLastLine="1"/>
    </xf>
    <xf numFmtId="0" fontId="6" fillId="0" borderId="79" xfId="1" applyFont="1" applyBorder="1" applyAlignment="1">
      <alignment horizontal="distributed" vertical="top" justifyLastLine="1"/>
    </xf>
    <xf numFmtId="0" fontId="6" fillId="0" borderId="5" xfId="1" applyFont="1" applyBorder="1" applyAlignment="1">
      <alignment horizontal="distributed" vertical="top" justifyLastLine="1"/>
    </xf>
    <xf numFmtId="0" fontId="6" fillId="0" borderId="36" xfId="1" applyFont="1" applyBorder="1" applyAlignment="1">
      <alignment horizontal="distributed" vertical="top" justifyLastLine="1"/>
    </xf>
    <xf numFmtId="0" fontId="6" fillId="0" borderId="32" xfId="1" applyFont="1" applyBorder="1" applyAlignment="1">
      <alignment horizontal="distributed" vertical="top" justifyLastLine="1"/>
    </xf>
    <xf numFmtId="0" fontId="6" fillId="0" borderId="6"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13" xfId="1" applyFont="1" applyFill="1" applyBorder="1" applyAlignment="1">
      <alignment horizontal="left" vertical="center" shrinkToFit="1"/>
    </xf>
    <xf numFmtId="179" fontId="6" fillId="2" borderId="33" xfId="1" applyNumberFormat="1" applyFont="1" applyFill="1" applyBorder="1" applyAlignment="1">
      <alignment horizontal="right" vertical="center"/>
    </xf>
    <xf numFmtId="179" fontId="6" fillId="2" borderId="14" xfId="1" applyNumberFormat="1" applyFont="1" applyFill="1" applyBorder="1" applyAlignment="1">
      <alignment horizontal="right" vertical="center"/>
    </xf>
    <xf numFmtId="178" fontId="6" fillId="2" borderId="19" xfId="1" applyNumberFormat="1" applyFont="1" applyFill="1" applyBorder="1" applyAlignment="1">
      <alignment horizontal="center" vertical="center"/>
    </xf>
    <xf numFmtId="178" fontId="6" fillId="2" borderId="20" xfId="1" applyNumberFormat="1" applyFont="1" applyFill="1" applyBorder="1" applyAlignment="1">
      <alignment horizontal="center" vertical="center"/>
    </xf>
    <xf numFmtId="178" fontId="6" fillId="2" borderId="21" xfId="1" applyNumberFormat="1" applyFont="1" applyFill="1" applyBorder="1" applyAlignment="1">
      <alignment horizontal="center" vertical="center"/>
    </xf>
    <xf numFmtId="178" fontId="6" fillId="3" borderId="19" xfId="1" applyNumberFormat="1" applyFont="1" applyFill="1" applyBorder="1" applyAlignment="1">
      <alignment horizontal="right" vertical="top"/>
    </xf>
    <xf numFmtId="178" fontId="6" fillId="3" borderId="20" xfId="1" applyNumberFormat="1" applyFont="1" applyFill="1" applyBorder="1" applyAlignment="1">
      <alignment horizontal="right" vertical="top"/>
    </xf>
    <xf numFmtId="178" fontId="6" fillId="3" borderId="21" xfId="1" applyNumberFormat="1" applyFont="1" applyFill="1" applyBorder="1" applyAlignment="1">
      <alignment horizontal="right" vertical="top"/>
    </xf>
    <xf numFmtId="178" fontId="6" fillId="3" borderId="24" xfId="1" applyNumberFormat="1" applyFont="1" applyFill="1" applyBorder="1" applyAlignment="1">
      <alignment horizontal="right" vertical="top"/>
    </xf>
    <xf numFmtId="0" fontId="8" fillId="0" borderId="6" xfId="1" applyFont="1" applyFill="1" applyBorder="1" applyAlignment="1">
      <alignment horizontal="distributed" vertical="top" wrapText="1" justifyLastLine="1"/>
    </xf>
    <xf numFmtId="0" fontId="8" fillId="0" borderId="7" xfId="1" applyFont="1" applyFill="1" applyBorder="1" applyAlignment="1">
      <alignment horizontal="distributed" vertical="top" wrapText="1" justifyLastLine="1"/>
    </xf>
    <xf numFmtId="0" fontId="8" fillId="0" borderId="13" xfId="1" applyFont="1" applyFill="1" applyBorder="1" applyAlignment="1">
      <alignment horizontal="distributed" vertical="top" wrapText="1" justifyLastLine="1"/>
    </xf>
    <xf numFmtId="179" fontId="8" fillId="0" borderId="15" xfId="1" applyNumberFormat="1" applyFont="1" applyFill="1" applyBorder="1" applyAlignment="1">
      <alignment horizontal="right" vertical="top" shrinkToFit="1"/>
    </xf>
    <xf numFmtId="179" fontId="8" fillId="0" borderId="10" xfId="1" applyNumberFormat="1" applyFont="1" applyFill="1" applyBorder="1" applyAlignment="1">
      <alignment horizontal="right" vertical="top" shrinkToFit="1"/>
    </xf>
    <xf numFmtId="179" fontId="8" fillId="0" borderId="33" xfId="1" applyNumberFormat="1" applyFont="1" applyFill="1" applyBorder="1" applyAlignment="1">
      <alignment horizontal="right" vertical="top" shrinkToFit="1"/>
    </xf>
    <xf numFmtId="179" fontId="8" fillId="0" borderId="14" xfId="1" applyNumberFormat="1" applyFont="1" applyFill="1" applyBorder="1" applyAlignment="1">
      <alignment horizontal="right" vertical="top" shrinkToFit="1"/>
    </xf>
    <xf numFmtId="179" fontId="8" fillId="0" borderId="31" xfId="1" applyNumberFormat="1" applyFont="1" applyFill="1" applyBorder="1" applyAlignment="1">
      <alignment horizontal="right" vertical="top" shrinkToFi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13" xfId="1" applyFont="1" applyFill="1" applyBorder="1" applyAlignment="1">
      <alignment horizontal="left" vertical="top" wrapText="1"/>
    </xf>
    <xf numFmtId="179" fontId="6" fillId="0" borderId="15" xfId="1" applyNumberFormat="1" applyFont="1" applyFill="1" applyBorder="1" applyAlignment="1">
      <alignment horizontal="right" vertical="top"/>
    </xf>
    <xf numFmtId="179" fontId="6" fillId="0" borderId="10" xfId="1" applyNumberFormat="1" applyFont="1" applyFill="1" applyBorder="1" applyAlignment="1">
      <alignment horizontal="right" vertical="top"/>
    </xf>
    <xf numFmtId="179" fontId="6" fillId="0" borderId="33" xfId="1" applyNumberFormat="1" applyFont="1" applyFill="1" applyBorder="1" applyAlignment="1">
      <alignment horizontal="right" vertical="top"/>
    </xf>
    <xf numFmtId="179" fontId="6" fillId="0" borderId="15" xfId="1" applyNumberFormat="1" applyFont="1" applyFill="1" applyBorder="1" applyAlignment="1">
      <alignment horizontal="right" vertical="top" shrinkToFit="1"/>
    </xf>
    <xf numFmtId="179" fontId="6" fillId="0" borderId="10" xfId="1" applyNumberFormat="1" applyFont="1" applyFill="1" applyBorder="1" applyAlignment="1">
      <alignment horizontal="right" vertical="top" shrinkToFit="1"/>
    </xf>
    <xf numFmtId="179" fontId="6" fillId="0" borderId="33" xfId="1" applyNumberFormat="1" applyFont="1" applyFill="1" applyBorder="1" applyAlignment="1">
      <alignment horizontal="right" vertical="top" shrinkToFit="1"/>
    </xf>
    <xf numFmtId="179" fontId="8" fillId="0" borderId="15" xfId="1" applyNumberFormat="1" applyFont="1" applyFill="1" applyBorder="1" applyAlignment="1">
      <alignment horizontal="right" vertical="top"/>
    </xf>
    <xf numFmtId="179" fontId="8" fillId="0" borderId="10" xfId="1" applyNumberFormat="1" applyFont="1" applyFill="1" applyBorder="1" applyAlignment="1">
      <alignment horizontal="right" vertical="top"/>
    </xf>
    <xf numFmtId="179" fontId="8" fillId="0" borderId="31" xfId="1" applyNumberFormat="1" applyFont="1" applyFill="1" applyBorder="1" applyAlignment="1">
      <alignment horizontal="right" vertical="top"/>
    </xf>
    <xf numFmtId="178" fontId="6" fillId="3" borderId="18" xfId="1" applyNumberFormat="1" applyFont="1" applyFill="1" applyBorder="1" applyAlignment="1">
      <alignment horizontal="right" vertical="top"/>
    </xf>
    <xf numFmtId="179" fontId="6" fillId="2" borderId="15" xfId="1" applyNumberFormat="1" applyFont="1" applyFill="1" applyBorder="1" applyAlignment="1">
      <alignment horizontal="right" vertical="top" shrinkToFit="1"/>
    </xf>
    <xf numFmtId="179" fontId="6" fillId="2" borderId="10" xfId="1" applyNumberFormat="1" applyFont="1" applyFill="1" applyBorder="1" applyAlignment="1">
      <alignment horizontal="right" vertical="top" shrinkToFit="1"/>
    </xf>
    <xf numFmtId="179" fontId="6" fillId="2" borderId="33" xfId="1" applyNumberFormat="1" applyFont="1" applyFill="1" applyBorder="1" applyAlignment="1">
      <alignment horizontal="right" vertical="top" shrinkToFit="1"/>
    </xf>
    <xf numFmtId="179" fontId="8" fillId="2" borderId="15" xfId="1" applyNumberFormat="1" applyFont="1" applyFill="1" applyBorder="1" applyAlignment="1">
      <alignment horizontal="right" vertical="top"/>
    </xf>
    <xf numFmtId="179" fontId="8" fillId="2" borderId="10" xfId="1" applyNumberFormat="1" applyFont="1" applyFill="1" applyBorder="1" applyAlignment="1">
      <alignment horizontal="right" vertical="top"/>
    </xf>
    <xf numFmtId="179" fontId="8" fillId="2" borderId="31" xfId="1" applyNumberFormat="1" applyFont="1" applyFill="1" applyBorder="1" applyAlignment="1">
      <alignment horizontal="right" vertical="top"/>
    </xf>
    <xf numFmtId="0" fontId="6" fillId="0" borderId="0" xfId="1" applyFont="1" applyAlignment="1">
      <alignment vertical="top" wrapText="1"/>
    </xf>
    <xf numFmtId="179" fontId="6" fillId="0" borderId="14" xfId="1" applyNumberFormat="1" applyFont="1" applyFill="1" applyBorder="1" applyAlignment="1">
      <alignment horizontal="right" vertical="top"/>
    </xf>
    <xf numFmtId="179" fontId="6" fillId="0" borderId="14" xfId="1" applyNumberFormat="1" applyFont="1" applyFill="1" applyBorder="1" applyAlignment="1">
      <alignment horizontal="right" vertical="top" shrinkToFit="1"/>
    </xf>
  </cellXfs>
  <cellStyles count="8">
    <cellStyle name="パーセント 2" xfId="3" xr:uid="{C30F88EC-35DB-40D9-BA5E-BDAF7D016CD3}"/>
    <cellStyle name="パーセント 3" xfId="7" xr:uid="{D63EC048-AF1E-47C4-804D-2D9F710AA84A}"/>
    <cellStyle name="桁区切り 2" xfId="2" xr:uid="{DF539FFF-7506-4ABF-A4FC-EA8EA04AF2F9}"/>
    <cellStyle name="桁区切り 3" xfId="4" xr:uid="{A791933B-B6D1-402D-9072-A08BBDBE4FCE}"/>
    <cellStyle name="標準" xfId="0" builtinId="0"/>
    <cellStyle name="標準 2" xfId="1" xr:uid="{3C7B9170-C240-486D-99B7-FF6F596B4699}"/>
    <cellStyle name="標準_一般会計" xfId="5" xr:uid="{E58E52A1-C725-412D-8859-861A7EF0F08B}"/>
    <cellStyle name="標準_特別会計" xfId="6" xr:uid="{2C57FA90-F478-4FA8-B7CD-6376EF696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manualLayout>
          <c:layoutTarget val="inner"/>
          <c:xMode val="edge"/>
          <c:yMode val="edge"/>
          <c:x val="0.1225855463719209"/>
          <c:y val="0.13778887696795669"/>
          <c:w val="0.76356711932747534"/>
          <c:h val="0.83826505382479388"/>
        </c:manualLayout>
      </c:layout>
      <c:pie3DChart>
        <c:varyColors val="1"/>
        <c:ser>
          <c:idx val="0"/>
          <c:order val="0"/>
          <c:tx>
            <c:strRef>
              <c:f>'[1]３．予算の概要（令和6年度分）'!$AJ$65</c:f>
              <c:strCache>
                <c:ptCount val="1"/>
                <c:pt idx="0">
                  <c:v>金額</c:v>
                </c:pt>
              </c:strCache>
            </c:strRef>
          </c:tx>
          <c:explosion val="25"/>
          <c:dPt>
            <c:idx val="0"/>
            <c:bubble3D val="0"/>
            <c:extLst>
              <c:ext xmlns:c16="http://schemas.microsoft.com/office/drawing/2014/chart" uri="{C3380CC4-5D6E-409C-BE32-E72D297353CC}">
                <c16:uniqueId val="{00000000-CC2B-4780-8519-2FBF00366BDB}"/>
              </c:ext>
            </c:extLst>
          </c:dPt>
          <c:dPt>
            <c:idx val="1"/>
            <c:bubble3D val="0"/>
            <c:extLst>
              <c:ext xmlns:c16="http://schemas.microsoft.com/office/drawing/2014/chart" uri="{C3380CC4-5D6E-409C-BE32-E72D297353CC}">
                <c16:uniqueId val="{00000001-CC2B-4780-8519-2FBF00366BDB}"/>
              </c:ext>
            </c:extLst>
          </c:dPt>
          <c:dPt>
            <c:idx val="2"/>
            <c:bubble3D val="0"/>
            <c:extLst>
              <c:ext xmlns:c16="http://schemas.microsoft.com/office/drawing/2014/chart" uri="{C3380CC4-5D6E-409C-BE32-E72D297353CC}">
                <c16:uniqueId val="{00000002-CC2B-4780-8519-2FBF00366BDB}"/>
              </c:ext>
            </c:extLst>
          </c:dPt>
          <c:dPt>
            <c:idx val="3"/>
            <c:bubble3D val="0"/>
            <c:extLst>
              <c:ext xmlns:c16="http://schemas.microsoft.com/office/drawing/2014/chart" uri="{C3380CC4-5D6E-409C-BE32-E72D297353CC}">
                <c16:uniqueId val="{00000003-CC2B-4780-8519-2FBF00366BDB}"/>
              </c:ext>
            </c:extLst>
          </c:dPt>
          <c:dPt>
            <c:idx val="4"/>
            <c:bubble3D val="0"/>
            <c:spPr>
              <a:solidFill>
                <a:srgbClr val="00B0F0"/>
              </a:solidFill>
            </c:spPr>
            <c:extLst>
              <c:ext xmlns:c16="http://schemas.microsoft.com/office/drawing/2014/chart" uri="{C3380CC4-5D6E-409C-BE32-E72D297353CC}">
                <c16:uniqueId val="{00000005-CC2B-4780-8519-2FBF00366BDB}"/>
              </c:ext>
            </c:extLst>
          </c:dPt>
          <c:dPt>
            <c:idx val="5"/>
            <c:bubble3D val="0"/>
            <c:spPr>
              <a:solidFill>
                <a:srgbClr val="FF0000"/>
              </a:solidFill>
            </c:spPr>
            <c:extLst>
              <c:ext xmlns:c16="http://schemas.microsoft.com/office/drawing/2014/chart" uri="{C3380CC4-5D6E-409C-BE32-E72D297353CC}">
                <c16:uniqueId val="{00000007-CC2B-4780-8519-2FBF00366BDB}"/>
              </c:ext>
            </c:extLst>
          </c:dPt>
          <c:dPt>
            <c:idx val="6"/>
            <c:bubble3D val="0"/>
            <c:spPr>
              <a:solidFill>
                <a:srgbClr val="FF0000"/>
              </a:solidFill>
            </c:spPr>
            <c:extLst>
              <c:ext xmlns:c16="http://schemas.microsoft.com/office/drawing/2014/chart" uri="{C3380CC4-5D6E-409C-BE32-E72D297353CC}">
                <c16:uniqueId val="{00000009-CC2B-4780-8519-2FBF00366BDB}"/>
              </c:ext>
            </c:extLst>
          </c:dPt>
          <c:dLbls>
            <c:dLbl>
              <c:idx val="0"/>
              <c:layout>
                <c:manualLayout>
                  <c:x val="-0.21095325333948048"/>
                  <c:y val="-7.6309426838886522E-3"/>
                </c:manualLayout>
              </c:layout>
              <c:tx>
                <c:rich>
                  <a:bodyPr wrap="square" lIns="38100" tIns="19050" rIns="38100" bIns="19050" anchor="ctr">
                    <a:spAutoFit/>
                  </a:bodyPr>
                  <a:lstStyle/>
                  <a:p>
                    <a:pPr>
                      <a:defRPr/>
                    </a:pPr>
                    <a:r>
                      <a:rPr lang="ja-JP" altLang="en-US" sz="900" baseline="0">
                        <a:latin typeface="ＭＳ 明朝" panose="02020609040205080304" pitchFamily="17" charset="-128"/>
                        <a:ea typeface="ＭＳ 明朝" panose="02020609040205080304" pitchFamily="17" charset="-128"/>
                      </a:rPr>
                      <a:t>企業債</a:t>
                    </a:r>
                  </a:p>
                  <a:p>
                    <a:pPr>
                      <a:defRPr/>
                    </a:pPr>
                    <a:r>
                      <a:rPr lang="en-US" altLang="ja-JP" sz="900" baseline="0">
                        <a:latin typeface="ＭＳ 明朝" panose="02020609040205080304" pitchFamily="17" charset="-128"/>
                        <a:ea typeface="ＭＳ 明朝" panose="02020609040205080304" pitchFamily="17" charset="-128"/>
                      </a:rPr>
                      <a:t>200,000</a:t>
                    </a:r>
                    <a:r>
                      <a:rPr lang="ja-JP" altLang="en-US" sz="900" baseline="0">
                        <a:latin typeface="ＭＳ 明朝" panose="02020609040205080304" pitchFamily="17" charset="-128"/>
                        <a:ea typeface="ＭＳ 明朝" panose="02020609040205080304" pitchFamily="17" charset="-128"/>
                      </a:rPr>
                      <a:t>千円</a:t>
                    </a:r>
                  </a:p>
                  <a:p>
                    <a:pPr>
                      <a:defRPr/>
                    </a:pPr>
                    <a:r>
                      <a:rPr lang="en-US" altLang="ja-JP" sz="900">
                        <a:latin typeface="ＭＳ 明朝" panose="02020609040205080304" pitchFamily="17" charset="-128"/>
                        <a:ea typeface="ＭＳ 明朝" panose="02020609040205080304" pitchFamily="17" charset="-128"/>
                      </a:rPr>
                      <a:t>13.18%</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2B-4780-8519-2FBF00366BDB}"/>
                </c:ext>
              </c:extLst>
            </c:dLbl>
            <c:dLbl>
              <c:idx val="1"/>
              <c:layout>
                <c:manualLayout>
                  <c:x val="-8.0671010114490849E-2"/>
                  <c:y val="-6.1481969926173052E-2"/>
                </c:manualLayout>
              </c:layout>
              <c:tx>
                <c:rich>
                  <a:bodyPr wrap="square" lIns="38100" tIns="19050" rIns="38100" bIns="19050" anchor="ctr">
                    <a:spAutoFit/>
                  </a:bodyPr>
                  <a:lstStyle/>
                  <a:p>
                    <a:pPr>
                      <a:defRPr/>
                    </a:pPr>
                    <a:r>
                      <a:rPr lang="ja-JP" altLang="en-US" sz="900" baseline="0">
                        <a:latin typeface="ＭＳ 明朝" panose="02020609040205080304" pitchFamily="17" charset="-128"/>
                        <a:ea typeface="ＭＳ 明朝" panose="02020609040205080304" pitchFamily="17" charset="-128"/>
                      </a:rPr>
                      <a:t>国庫補助金</a:t>
                    </a:r>
                  </a:p>
                  <a:p>
                    <a:pPr>
                      <a:defRPr/>
                    </a:pPr>
                    <a:r>
                      <a:rPr lang="en-US" altLang="ja-JP" sz="900" baseline="0">
                        <a:latin typeface="ＭＳ 明朝" panose="02020609040205080304" pitchFamily="17" charset="-128"/>
                        <a:ea typeface="ＭＳ 明朝" panose="02020609040205080304" pitchFamily="17" charset="-128"/>
                      </a:rPr>
                      <a:t>1</a:t>
                    </a:r>
                    <a:r>
                      <a:rPr lang="ja-JP" altLang="en-US" sz="900" baseline="0">
                        <a:latin typeface="ＭＳ 明朝" panose="02020609040205080304" pitchFamily="17" charset="-128"/>
                        <a:ea typeface="ＭＳ 明朝" panose="02020609040205080304" pitchFamily="17" charset="-128"/>
                      </a:rPr>
                      <a:t>千円</a:t>
                    </a:r>
                  </a:p>
                  <a:p>
                    <a:pPr>
                      <a:defRPr/>
                    </a:pPr>
                    <a:r>
                      <a:rPr lang="en-US" altLang="ja-JP" sz="900">
                        <a:latin typeface="ＭＳ 明朝" panose="02020609040205080304" pitchFamily="17" charset="-128"/>
                        <a:ea typeface="ＭＳ 明朝" panose="02020609040205080304" pitchFamily="17" charset="-128"/>
                      </a:rPr>
                      <a:t>0.00%</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2B-4780-8519-2FBF00366BDB}"/>
                </c:ext>
              </c:extLst>
            </c:dLbl>
            <c:dLbl>
              <c:idx val="2"/>
              <c:layout>
                <c:manualLayout>
                  <c:x val="3.0010555306164543E-2"/>
                  <c:y val="-1.2146154144525037E-2"/>
                </c:manualLayout>
              </c:layout>
              <c:tx>
                <c:rich>
                  <a:bodyPr wrap="square" lIns="38100" tIns="19050" rIns="38100" bIns="19050" anchor="ctr">
                    <a:spAutoFit/>
                  </a:bodyPr>
                  <a:lstStyle/>
                  <a:p>
                    <a:pPr>
                      <a:defRPr/>
                    </a:pPr>
                    <a:r>
                      <a:rPr lang="ja-JP" altLang="en-US" sz="900" baseline="0">
                        <a:latin typeface="ＭＳ 明朝" panose="02020609040205080304" pitchFamily="17" charset="-128"/>
                        <a:ea typeface="ＭＳ 明朝" panose="02020609040205080304" pitchFamily="17" charset="-128"/>
                      </a:rPr>
                      <a:t>工事負担金</a:t>
                    </a:r>
                  </a:p>
                  <a:p>
                    <a:pPr>
                      <a:defRPr/>
                    </a:pPr>
                    <a:r>
                      <a:rPr lang="en-US" altLang="ja-JP" sz="900" baseline="0">
                        <a:latin typeface="ＭＳ 明朝" panose="02020609040205080304" pitchFamily="17" charset="-128"/>
                        <a:ea typeface="ＭＳ 明朝" panose="02020609040205080304" pitchFamily="17" charset="-128"/>
                      </a:rPr>
                      <a:t>12,300</a:t>
                    </a:r>
                    <a:r>
                      <a:rPr lang="ja-JP" altLang="en-US" sz="900" baseline="0">
                        <a:latin typeface="ＭＳ 明朝" panose="02020609040205080304" pitchFamily="17" charset="-128"/>
                        <a:ea typeface="ＭＳ 明朝" panose="02020609040205080304" pitchFamily="17" charset="-128"/>
                      </a:rPr>
                      <a:t>千円</a:t>
                    </a:r>
                  </a:p>
                  <a:p>
                    <a:pPr>
                      <a:defRPr/>
                    </a:pPr>
                    <a:r>
                      <a:rPr lang="en-US" altLang="ja-JP" sz="900">
                        <a:latin typeface="ＭＳ 明朝" panose="02020609040205080304" pitchFamily="17" charset="-128"/>
                        <a:ea typeface="ＭＳ 明朝" panose="02020609040205080304" pitchFamily="17" charset="-128"/>
                      </a:rPr>
                      <a:t>0.81%</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2B-4780-8519-2FBF00366BDB}"/>
                </c:ext>
              </c:extLst>
            </c:dLbl>
            <c:dLbl>
              <c:idx val="3"/>
              <c:layout>
                <c:manualLayout>
                  <c:x val="6.2111801242236021E-3"/>
                  <c:y val="5.0068644633769269E-2"/>
                </c:manualLayout>
              </c:layout>
              <c:tx>
                <c:rich>
                  <a:bodyPr wrap="square" lIns="38100" tIns="19050" rIns="38100" bIns="19050" anchor="ctr">
                    <a:spAutoFit/>
                  </a:bodyPr>
                  <a:lstStyle/>
                  <a:p>
                    <a:pPr>
                      <a:defRPr/>
                    </a:pPr>
                    <a:r>
                      <a:rPr lang="ja-JP" altLang="en-US" sz="900" baseline="0">
                        <a:latin typeface="ＭＳ 明朝" panose="02020609040205080304" pitchFamily="17" charset="-128"/>
                        <a:ea typeface="ＭＳ 明朝" panose="02020609040205080304" pitchFamily="17" charset="-128"/>
                      </a:rPr>
                      <a:t>長期貸付金</a:t>
                    </a:r>
                  </a:p>
                  <a:p>
                    <a:pPr>
                      <a:defRPr/>
                    </a:pPr>
                    <a:r>
                      <a:rPr lang="ja-JP" altLang="en-US" sz="900" baseline="0">
                        <a:latin typeface="ＭＳ 明朝" panose="02020609040205080304" pitchFamily="17" charset="-128"/>
                        <a:ea typeface="ＭＳ 明朝" panose="02020609040205080304" pitchFamily="17" charset="-128"/>
                      </a:rPr>
                      <a:t>返還額</a:t>
                    </a:r>
                  </a:p>
                  <a:p>
                    <a:pPr>
                      <a:defRPr/>
                    </a:pPr>
                    <a:r>
                      <a:rPr lang="en-US" altLang="ja-JP" sz="900" baseline="0">
                        <a:latin typeface="ＭＳ 明朝" panose="02020609040205080304" pitchFamily="17" charset="-128"/>
                        <a:ea typeface="ＭＳ 明朝" panose="02020609040205080304" pitchFamily="17" charset="-128"/>
                      </a:rPr>
                      <a:t>150,000</a:t>
                    </a:r>
                    <a:r>
                      <a:rPr lang="ja-JP" altLang="en-US" sz="900" baseline="0">
                        <a:latin typeface="ＭＳ 明朝" panose="02020609040205080304" pitchFamily="17" charset="-128"/>
                        <a:ea typeface="ＭＳ 明朝" panose="02020609040205080304" pitchFamily="17" charset="-128"/>
                      </a:rPr>
                      <a:t>千円</a:t>
                    </a:r>
                  </a:p>
                  <a:p>
                    <a:pPr>
                      <a:defRPr/>
                    </a:pPr>
                    <a:r>
                      <a:rPr lang="en-US" altLang="ja-JP" sz="900">
                        <a:latin typeface="ＭＳ 明朝" panose="02020609040205080304" pitchFamily="17" charset="-128"/>
                        <a:ea typeface="ＭＳ 明朝" panose="02020609040205080304" pitchFamily="17" charset="-128"/>
                      </a:rPr>
                      <a:t>9.88%</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2B-4780-8519-2FBF00366BDB}"/>
                </c:ext>
              </c:extLst>
            </c:dLbl>
            <c:dLbl>
              <c:idx val="4"/>
              <c:layout>
                <c:manualLayout>
                  <c:x val="2.4492590600088031E-3"/>
                  <c:y val="0.11809551316695732"/>
                </c:manualLayout>
              </c:layout>
              <c:tx>
                <c:rich>
                  <a:bodyPr wrap="square" lIns="38100" tIns="19050" rIns="38100" bIns="19050" anchor="ctr">
                    <a:spAutoFit/>
                  </a:bodyPr>
                  <a:lstStyle/>
                  <a:p>
                    <a:pPr>
                      <a:defRPr>
                        <a:solidFill>
                          <a:schemeClr val="tx1"/>
                        </a:solidFill>
                      </a:defRPr>
                    </a:pPr>
                    <a:r>
                      <a:rPr lang="ja-JP" altLang="en-US" sz="900" baseline="0">
                        <a:solidFill>
                          <a:schemeClr val="tx1"/>
                        </a:solidFill>
                        <a:latin typeface="ＭＳ 明朝" panose="02020609040205080304" pitchFamily="17" charset="-128"/>
                        <a:ea typeface="ＭＳ 明朝" panose="02020609040205080304" pitchFamily="17" charset="-128"/>
                      </a:rPr>
                      <a:t>固定資産</a:t>
                    </a:r>
                  </a:p>
                  <a:p>
                    <a:pPr>
                      <a:defRPr>
                        <a:solidFill>
                          <a:schemeClr val="tx1"/>
                        </a:solidFill>
                      </a:defRPr>
                    </a:pPr>
                    <a:r>
                      <a:rPr lang="ja-JP" altLang="en-US" sz="900" baseline="0">
                        <a:solidFill>
                          <a:schemeClr val="tx1"/>
                        </a:solidFill>
                        <a:latin typeface="ＭＳ 明朝" panose="02020609040205080304" pitchFamily="17" charset="-128"/>
                        <a:ea typeface="ＭＳ 明朝" panose="02020609040205080304" pitchFamily="17" charset="-128"/>
                      </a:rPr>
                      <a:t>売却代金</a:t>
                    </a:r>
                  </a:p>
                  <a:p>
                    <a:pPr>
                      <a:defRPr>
                        <a:solidFill>
                          <a:schemeClr val="tx1"/>
                        </a:solidFill>
                      </a:defRPr>
                    </a:pPr>
                    <a:r>
                      <a:rPr lang="ja-JP" altLang="en-US" sz="900" baseline="0">
                        <a:solidFill>
                          <a:schemeClr val="tx1"/>
                        </a:solidFill>
                        <a:latin typeface="ＭＳ 明朝" panose="02020609040205080304" pitchFamily="17" charset="-128"/>
                        <a:ea typeface="ＭＳ 明朝" panose="02020609040205080304" pitchFamily="17" charset="-128"/>
                      </a:rPr>
                      <a:t>１千円</a:t>
                    </a:r>
                  </a:p>
                  <a:p>
                    <a:pPr>
                      <a:defRPr>
                        <a:solidFill>
                          <a:schemeClr val="tx1"/>
                        </a:solidFill>
                      </a:defRPr>
                    </a:pPr>
                    <a:r>
                      <a:rPr lang="en-US" altLang="ja-JP" sz="900">
                        <a:solidFill>
                          <a:schemeClr val="tx1"/>
                        </a:solidFill>
                        <a:latin typeface="ＭＳ 明朝" panose="02020609040205080304" pitchFamily="17" charset="-128"/>
                        <a:ea typeface="ＭＳ 明朝" panose="02020609040205080304" pitchFamily="17" charset="-128"/>
                      </a:rPr>
                      <a:t>0.00%</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2B-4780-8519-2FBF00366BDB}"/>
                </c:ext>
              </c:extLst>
            </c:dLbl>
            <c:dLbl>
              <c:idx val="5"/>
              <c:layout>
                <c:manualLayout>
                  <c:x val="-6.1881123555207924E-2"/>
                  <c:y val="0.22669504350978165"/>
                </c:manualLayout>
              </c:layout>
              <c:tx>
                <c:rich>
                  <a:bodyPr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ja-JP" altLang="en-US" baseline="0">
                        <a:latin typeface="ＭＳ 明朝" panose="02020609040205080304" pitchFamily="17" charset="-128"/>
                        <a:ea typeface="ＭＳ 明朝" panose="02020609040205080304" pitchFamily="17" charset="-128"/>
                      </a:rPr>
                      <a:t>その他</a:t>
                    </a: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ja-JP" altLang="en-US" sz="1000" b="0" i="0" u="none" strike="noStrike" kern="1200" baseline="0">
                        <a:solidFill>
                          <a:schemeClr val="tx1"/>
                        </a:solidFill>
                        <a:latin typeface="ＭＳ 明朝" panose="02020609040205080304" pitchFamily="17" charset="-128"/>
                        <a:ea typeface="ＭＳ 明朝" panose="02020609040205080304" pitchFamily="17" charset="-128"/>
                      </a:rPr>
                      <a:t>１千円</a:t>
                    </a:r>
                    <a:endParaRPr lang="ja-JP" altLang="en-US" baseline="0">
                      <a:latin typeface="ＭＳ 明朝" panose="02020609040205080304" pitchFamily="17" charset="-128"/>
                      <a:ea typeface="ＭＳ 明朝" panose="02020609040205080304" pitchFamily="17"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solidFill>
                        <a:latin typeface="+mn-lt"/>
                        <a:ea typeface="+mn-ea"/>
                        <a:cs typeface="+mn-cs"/>
                      </a:defRPr>
                    </a:pPr>
                    <a:r>
                      <a:rPr lang="en-US" altLang="ja-JP">
                        <a:latin typeface="ＭＳ 明朝" panose="02020609040205080304" pitchFamily="17" charset="-128"/>
                        <a:ea typeface="ＭＳ 明朝" panose="02020609040205080304" pitchFamily="17" charset="-128"/>
                      </a:rPr>
                      <a:t>0.00%</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2B-4780-8519-2FBF00366BDB}"/>
                </c:ext>
              </c:extLst>
            </c:dLbl>
            <c:dLbl>
              <c:idx val="6"/>
              <c:tx>
                <c:rich>
                  <a:bodyPr wrap="square" lIns="38100" tIns="19050" rIns="38100" bIns="19050" anchor="ctr">
                    <a:spAutoFit/>
                  </a:bodyPr>
                  <a:lstStyle/>
                  <a:p>
                    <a:pPr>
                      <a:defRPr>
                        <a:latin typeface="ＭＳ 明朝" panose="02020609040205080304" pitchFamily="17" charset="-128"/>
                        <a:ea typeface="ＭＳ 明朝" panose="02020609040205080304" pitchFamily="17" charset="-128"/>
                      </a:defRPr>
                    </a:pPr>
                    <a:r>
                      <a:rPr lang="ja-JP" altLang="en-US" baseline="0">
                        <a:latin typeface="ＭＳ 明朝" panose="02020609040205080304" pitchFamily="17" charset="-128"/>
                        <a:ea typeface="ＭＳ 明朝" panose="02020609040205080304" pitchFamily="17" charset="-128"/>
                      </a:rPr>
                      <a:t>不足額</a:t>
                    </a:r>
                  </a:p>
                  <a:p>
                    <a:pPr>
                      <a:defRPr>
                        <a:latin typeface="ＭＳ 明朝" panose="02020609040205080304" pitchFamily="17" charset="-128"/>
                        <a:ea typeface="ＭＳ 明朝" panose="02020609040205080304" pitchFamily="17" charset="-128"/>
                      </a:defRPr>
                    </a:pPr>
                    <a:r>
                      <a:rPr lang="en-US" altLang="ja-JP" baseline="0">
                        <a:latin typeface="ＭＳ 明朝" panose="02020609040205080304" pitchFamily="17" charset="-128"/>
                        <a:ea typeface="ＭＳ 明朝" panose="02020609040205080304" pitchFamily="17" charset="-128"/>
                      </a:rPr>
                      <a:t>1,155,634</a:t>
                    </a:r>
                    <a:r>
                      <a:rPr lang="ja-JP" altLang="en-US" baseline="0">
                        <a:latin typeface="ＭＳ 明朝" panose="02020609040205080304" pitchFamily="17" charset="-128"/>
                        <a:ea typeface="ＭＳ 明朝" panose="02020609040205080304" pitchFamily="17" charset="-128"/>
                      </a:rPr>
                      <a:t>千円</a:t>
                    </a:r>
                  </a:p>
                  <a:p>
                    <a:pPr>
                      <a:defRPr>
                        <a:latin typeface="ＭＳ 明朝" panose="02020609040205080304" pitchFamily="17" charset="-128"/>
                        <a:ea typeface="ＭＳ 明朝" panose="02020609040205080304" pitchFamily="17" charset="-128"/>
                      </a:defRPr>
                    </a:pPr>
                    <a:r>
                      <a:rPr lang="en-US" altLang="ja-JP">
                        <a:latin typeface="ＭＳ 明朝" panose="02020609040205080304" pitchFamily="17" charset="-128"/>
                        <a:ea typeface="ＭＳ 明朝" panose="02020609040205080304" pitchFamily="17" charset="-128"/>
                      </a:rPr>
                      <a:t>76.13</a:t>
                    </a:r>
                    <a:r>
                      <a:rPr lang="ja-JP" altLang="en-US">
                        <a:latin typeface="ＭＳ 明朝" panose="02020609040205080304" pitchFamily="17" charset="-128"/>
                        <a:ea typeface="ＭＳ 明朝" panose="02020609040205080304" pitchFamily="17" charset="-128"/>
                      </a:rPr>
                      <a:t>％</a:t>
                    </a:r>
                  </a:p>
                </c:rich>
              </c:tx>
              <c:numFmt formatCode="0.00%"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2B-4780-8519-2FBF00366BDB}"/>
                </c:ext>
              </c:extLst>
            </c:dLbl>
            <c:numFmt formatCode="0.00%" sourceLinked="0"/>
            <c:spPr>
              <a:noFill/>
              <a:ln w="25400">
                <a:noFill/>
              </a:ln>
            </c:spPr>
            <c:dLblPos val="bestFit"/>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'[1]３．予算の概要（令和6年度分）'!$AI$66:$AI$72</c:f>
              <c:strCache>
                <c:ptCount val="7"/>
                <c:pt idx="0">
                  <c:v>企業債</c:v>
                </c:pt>
                <c:pt idx="1">
                  <c:v>国庫補助金</c:v>
                </c:pt>
                <c:pt idx="2">
                  <c:v>工事負担金</c:v>
                </c:pt>
                <c:pt idx="3">
                  <c:v>長期貸付金返還額</c:v>
                </c:pt>
                <c:pt idx="4">
                  <c:v>固定資産売却代</c:v>
                </c:pt>
                <c:pt idx="5">
                  <c:v>その他</c:v>
                </c:pt>
                <c:pt idx="6">
                  <c:v>不　足　額</c:v>
                </c:pt>
              </c:strCache>
            </c:strRef>
          </c:cat>
          <c:val>
            <c:numRef>
              <c:f>'[1]３．予算の概要（令和6年度分）'!$AJ$66:$AJ$72</c:f>
              <c:numCache>
                <c:formatCode>General</c:formatCode>
                <c:ptCount val="7"/>
                <c:pt idx="0">
                  <c:v>200000</c:v>
                </c:pt>
                <c:pt idx="1">
                  <c:v>1</c:v>
                </c:pt>
                <c:pt idx="2">
                  <c:v>12300</c:v>
                </c:pt>
                <c:pt idx="3">
                  <c:v>150000</c:v>
                </c:pt>
                <c:pt idx="4">
                  <c:v>1</c:v>
                </c:pt>
                <c:pt idx="5">
                  <c:v>1</c:v>
                </c:pt>
                <c:pt idx="6">
                  <c:v>1155634</c:v>
                </c:pt>
              </c:numCache>
            </c:numRef>
          </c:val>
          <c:extLst>
            <c:ext xmlns:c16="http://schemas.microsoft.com/office/drawing/2014/chart" uri="{C3380CC4-5D6E-409C-BE32-E72D297353CC}">
              <c16:uniqueId val="{0000000A-CC2B-4780-8519-2FBF00366BD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63500" cmpd="dbl">
      <a:solidFill>
        <a:schemeClr val="accent1"/>
      </a:solidFill>
    </a:ln>
  </c:spPr>
  <c:printSettings>
    <c:headerFooter/>
    <c:pageMargins b="0.74803149606299213" l="0.70866141732283472" r="0.70866141732283472" t="0.74803149606299213"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123825</xdr:colOff>
      <xdr:row>62</xdr:row>
      <xdr:rowOff>95250</xdr:rowOff>
    </xdr:from>
    <xdr:to>
      <xdr:col>31</xdr:col>
      <xdr:colOff>104775</xdr:colOff>
      <xdr:row>85</xdr:row>
      <xdr:rowOff>142875</xdr:rowOff>
    </xdr:to>
    <xdr:graphicFrame macro="">
      <xdr:nvGraphicFramePr>
        <xdr:cNvPr id="2" name="グラフ 4">
          <a:extLst>
            <a:ext uri="{FF2B5EF4-FFF2-40B4-BE49-F238E27FC236}">
              <a16:creationId xmlns:a16="http://schemas.microsoft.com/office/drawing/2014/main" id="{4BBCE8B8-423B-4A37-862F-0399E96E5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13</xdr:row>
      <xdr:rowOff>0</xdr:rowOff>
    </xdr:from>
    <xdr:to>
      <xdr:col>31</xdr:col>
      <xdr:colOff>114300</xdr:colOff>
      <xdr:row>35</xdr:row>
      <xdr:rowOff>161925</xdr:rowOff>
    </xdr:to>
    <xdr:pic>
      <xdr:nvPicPr>
        <xdr:cNvPr id="3" name="図 8">
          <a:extLst>
            <a:ext uri="{FF2B5EF4-FFF2-40B4-BE49-F238E27FC236}">
              <a16:creationId xmlns:a16="http://schemas.microsoft.com/office/drawing/2014/main" id="{2654A827-DE16-4113-8537-33D4645776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2371725"/>
          <a:ext cx="622935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36</xdr:row>
      <xdr:rowOff>9525</xdr:rowOff>
    </xdr:from>
    <xdr:to>
      <xdr:col>31</xdr:col>
      <xdr:colOff>85725</xdr:colOff>
      <xdr:row>57</xdr:row>
      <xdr:rowOff>161925</xdr:rowOff>
    </xdr:to>
    <xdr:pic>
      <xdr:nvPicPr>
        <xdr:cNvPr id="4" name="図 9">
          <a:extLst>
            <a:ext uri="{FF2B5EF4-FFF2-40B4-BE49-F238E27FC236}">
              <a16:creationId xmlns:a16="http://schemas.microsoft.com/office/drawing/2014/main" id="{FEEFD8FD-2A2D-4D80-BD96-BE1D5E9A83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6381750"/>
          <a:ext cx="619125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86</xdr:row>
      <xdr:rowOff>95250</xdr:rowOff>
    </xdr:from>
    <xdr:to>
      <xdr:col>32</xdr:col>
      <xdr:colOff>28575</xdr:colOff>
      <xdr:row>109</xdr:row>
      <xdr:rowOff>85725</xdr:rowOff>
    </xdr:to>
    <xdr:pic>
      <xdr:nvPicPr>
        <xdr:cNvPr id="5" name="図 10">
          <a:extLst>
            <a:ext uri="{FF2B5EF4-FFF2-40B4-BE49-F238E27FC236}">
              <a16:creationId xmlns:a16="http://schemas.microsoft.com/office/drawing/2014/main" id="{A6DFB84B-AF95-44F8-B20F-59BA7F0335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875" y="15154275"/>
          <a:ext cx="62865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14</xdr:row>
      <xdr:rowOff>19050</xdr:rowOff>
    </xdr:from>
    <xdr:to>
      <xdr:col>31</xdr:col>
      <xdr:colOff>85725</xdr:colOff>
      <xdr:row>37</xdr:row>
      <xdr:rowOff>0</xdr:rowOff>
    </xdr:to>
    <xdr:pic>
      <xdr:nvPicPr>
        <xdr:cNvPr id="2" name="図 6">
          <a:extLst>
            <a:ext uri="{FF2B5EF4-FFF2-40B4-BE49-F238E27FC236}">
              <a16:creationId xmlns:a16="http://schemas.microsoft.com/office/drawing/2014/main" id="{4CC457CD-6251-4C8B-A4E4-B0CCF7E2C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495550"/>
          <a:ext cx="6181725" cy="398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87</xdr:row>
      <xdr:rowOff>95250</xdr:rowOff>
    </xdr:from>
    <xdr:to>
      <xdr:col>31</xdr:col>
      <xdr:colOff>114300</xdr:colOff>
      <xdr:row>110</xdr:row>
      <xdr:rowOff>38100</xdr:rowOff>
    </xdr:to>
    <xdr:pic>
      <xdr:nvPicPr>
        <xdr:cNvPr id="3" name="図 9">
          <a:extLst>
            <a:ext uri="{FF2B5EF4-FFF2-40B4-BE49-F238E27FC236}">
              <a16:creationId xmlns:a16="http://schemas.microsoft.com/office/drawing/2014/main" id="{3E16940D-A726-459B-AC35-F0AE7D78DF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5259050"/>
          <a:ext cx="6162675"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64</xdr:row>
      <xdr:rowOff>76200</xdr:rowOff>
    </xdr:from>
    <xdr:to>
      <xdr:col>31</xdr:col>
      <xdr:colOff>95250</xdr:colOff>
      <xdr:row>87</xdr:row>
      <xdr:rowOff>66675</xdr:rowOff>
    </xdr:to>
    <xdr:pic>
      <xdr:nvPicPr>
        <xdr:cNvPr id="4" name="図 5">
          <a:extLst>
            <a:ext uri="{FF2B5EF4-FFF2-40B4-BE49-F238E27FC236}">
              <a16:creationId xmlns:a16="http://schemas.microsoft.com/office/drawing/2014/main" id="{2DE2083B-55A7-488A-93BC-722C314C81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1239500"/>
          <a:ext cx="619125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37</xdr:row>
      <xdr:rowOff>19050</xdr:rowOff>
    </xdr:from>
    <xdr:to>
      <xdr:col>31</xdr:col>
      <xdr:colOff>104775</xdr:colOff>
      <xdr:row>62</xdr:row>
      <xdr:rowOff>123825</xdr:rowOff>
    </xdr:to>
    <xdr:pic>
      <xdr:nvPicPr>
        <xdr:cNvPr id="5" name="図 5">
          <a:extLst>
            <a:ext uri="{FF2B5EF4-FFF2-40B4-BE49-F238E27FC236}">
              <a16:creationId xmlns:a16="http://schemas.microsoft.com/office/drawing/2014/main" id="{C75E929F-6915-4643-A84E-5F3FE1EA577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5" y="6496050"/>
          <a:ext cx="6219825" cy="444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19;&#31574;&#25512;&#36914;&#35506;&#36001;&#25919;&#20418;/01&#36001;&#25919;&#20418;/0029%20%20&#36001;&#25919;&#29366;&#27841;&#12398;&#20844;&#34920;/R06&#36001;&#25919;&#29366;&#27841;&#12398;&#20844;&#34920;/01%20&#19979;&#26399;/02%20&#21508;&#35506;&#22238;&#31572;/04%20&#19978;&#19979;&#27700;&#36947;&#23616;/&#20196;&#21644;5&#24180;&#24230;&#24460;&#26399;&#12539;6&#24180;&#24230;&#20104;&#31639;&#65288;&#21407;&#264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１．事業の概況（令和5年度　後期分）"/>
      <sheetName val="２．経理の状況（令和5年度　後期分）"/>
      <sheetName val="３．予算の概要（令和6年度分）"/>
    </sheetNames>
    <sheetDataSet>
      <sheetData sheetId="0"/>
      <sheetData sheetId="1"/>
      <sheetData sheetId="2"/>
      <sheetData sheetId="3">
        <row r="65">
          <cell r="AJ65" t="str">
            <v>金額</v>
          </cell>
        </row>
        <row r="66">
          <cell r="AI66" t="str">
            <v>企業債</v>
          </cell>
          <cell r="AJ66">
            <v>200000</v>
          </cell>
        </row>
        <row r="67">
          <cell r="AI67" t="str">
            <v>国庫補助金</v>
          </cell>
          <cell r="AJ67">
            <v>1</v>
          </cell>
        </row>
        <row r="68">
          <cell r="AI68" t="str">
            <v>工事負担金</v>
          </cell>
          <cell r="AJ68">
            <v>12300</v>
          </cell>
        </row>
        <row r="69">
          <cell r="AI69" t="str">
            <v>長期貸付金返還額</v>
          </cell>
          <cell r="AJ69">
            <v>150000</v>
          </cell>
        </row>
        <row r="70">
          <cell r="AI70" t="str">
            <v>固定資産売却代</v>
          </cell>
          <cell r="AJ70">
            <v>1</v>
          </cell>
        </row>
        <row r="71">
          <cell r="AI71" t="str">
            <v>その他</v>
          </cell>
          <cell r="AJ71">
            <v>1</v>
          </cell>
        </row>
        <row r="72">
          <cell r="AI72" t="str">
            <v>不　足　額</v>
          </cell>
          <cell r="AJ72">
            <v>1155634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C5DE1-1CEB-4BC9-A24D-6976B9CD775D}">
  <sheetPr>
    <tabColor theme="3"/>
    <pageSetUpPr fitToPage="1"/>
  </sheetPr>
  <dimension ref="A1:AF51"/>
  <sheetViews>
    <sheetView tabSelected="1" zoomScale="80" zoomScaleNormal="80" workbookViewId="0">
      <selection activeCell="AC4" sqref="AC4"/>
    </sheetView>
  </sheetViews>
  <sheetFormatPr defaultColWidth="9" defaultRowHeight="24" customHeight="1" outlineLevelCol="1"/>
  <cols>
    <col min="1" max="1" width="0.875" style="40" customWidth="1"/>
    <col min="2" max="2" width="30.625" style="40" customWidth="1"/>
    <col min="3" max="3" width="0.875" style="40" customWidth="1"/>
    <col min="4" max="4" width="14.75" style="40" customWidth="1" outlineLevel="1"/>
    <col min="5" max="5" width="4.5" style="40" customWidth="1" outlineLevel="1"/>
    <col min="6" max="6" width="14.75" style="40" customWidth="1" outlineLevel="1"/>
    <col min="7" max="7" width="4.5" style="40" customWidth="1" outlineLevel="1"/>
    <col min="8" max="8" width="14.75" style="40" customWidth="1" outlineLevel="1"/>
    <col min="9" max="9" width="4.5" style="40" customWidth="1" outlineLevel="1"/>
    <col min="10" max="10" width="14.75" style="40" customWidth="1"/>
    <col min="11" max="11" width="4.5" style="40" customWidth="1"/>
    <col min="12" max="12" width="12.75" style="40" customWidth="1"/>
    <col min="13" max="13" width="2.625" style="40" customWidth="1"/>
    <col min="14" max="14" width="12.75" style="40" customWidth="1"/>
    <col min="15" max="15" width="2.625" style="40" customWidth="1"/>
    <col min="16" max="16" width="3" style="40" customWidth="1"/>
    <col min="17" max="17" width="5.625" style="40" hidden="1" customWidth="1"/>
    <col min="18" max="18" width="0.875" style="40" customWidth="1"/>
    <col min="19" max="19" width="24.125" style="40" customWidth="1"/>
    <col min="20" max="20" width="0.875" style="40" customWidth="1"/>
    <col min="21" max="21" width="14.75" style="40" customWidth="1" outlineLevel="1"/>
    <col min="22" max="22" width="4.5" style="40" customWidth="1" outlineLevel="1"/>
    <col min="23" max="23" width="14.75" style="40" customWidth="1" outlineLevel="1"/>
    <col min="24" max="24" width="4.5" style="40" customWidth="1" outlineLevel="1"/>
    <col min="25" max="25" width="14.75" style="40" customWidth="1" outlineLevel="1"/>
    <col min="26" max="26" width="4.5" style="40" customWidth="1" outlineLevel="1"/>
    <col min="27" max="27" width="14.75" style="40" customWidth="1"/>
    <col min="28" max="28" width="4.5" style="40" customWidth="1"/>
    <col min="29" max="29" width="12.75" style="40" customWidth="1"/>
    <col min="30" max="30" width="2.625" style="40" customWidth="1"/>
    <col min="31" max="31" width="12.75" style="40" customWidth="1"/>
    <col min="32" max="32" width="2.625" style="40" customWidth="1"/>
    <col min="33" max="16384" width="9" style="40"/>
  </cols>
  <sheetData>
    <row r="1" spans="1:32" ht="24" customHeight="1">
      <c r="A1" s="139" t="s">
        <v>39</v>
      </c>
      <c r="B1" s="140"/>
      <c r="C1" s="140"/>
      <c r="D1" s="140"/>
      <c r="E1" s="140"/>
      <c r="F1" s="140"/>
      <c r="G1" s="140"/>
      <c r="H1" s="140"/>
      <c r="I1" s="140"/>
      <c r="J1" s="140"/>
      <c r="K1" s="140"/>
      <c r="L1" s="140"/>
      <c r="M1" s="140"/>
      <c r="N1" s="140"/>
      <c r="O1" s="140"/>
      <c r="P1" s="140"/>
      <c r="Q1" s="140"/>
      <c r="R1" s="141"/>
      <c r="S1" s="140"/>
      <c r="T1" s="140"/>
      <c r="U1" s="140"/>
      <c r="V1" s="140"/>
      <c r="W1" s="140"/>
      <c r="X1" s="140"/>
      <c r="Y1" s="140"/>
      <c r="Z1" s="140"/>
      <c r="AA1" s="140"/>
      <c r="AB1" s="140"/>
      <c r="AC1" s="140"/>
      <c r="AD1" s="140"/>
      <c r="AE1" s="140"/>
      <c r="AF1" s="140"/>
    </row>
    <row r="2" spans="1:32" ht="24" customHeight="1">
      <c r="O2" s="142" t="s">
        <v>40</v>
      </c>
      <c r="AF2" s="142" t="str">
        <f>O2</f>
        <v>（令和6年3月31日現在）</v>
      </c>
    </row>
    <row r="3" spans="1:32" ht="24" customHeight="1">
      <c r="A3" s="143"/>
      <c r="B3" s="144" t="s">
        <v>41</v>
      </c>
      <c r="C3" s="145"/>
      <c r="D3" s="387" t="s">
        <v>42</v>
      </c>
      <c r="E3" s="388"/>
      <c r="F3" s="389" t="s">
        <v>43</v>
      </c>
      <c r="G3" s="390"/>
      <c r="H3" s="389" t="s">
        <v>43</v>
      </c>
      <c r="I3" s="390"/>
      <c r="J3" s="146" t="s">
        <v>44</v>
      </c>
      <c r="K3" s="147"/>
      <c r="L3" s="148" t="s">
        <v>45</v>
      </c>
      <c r="M3" s="147"/>
      <c r="N3" s="146" t="s">
        <v>46</v>
      </c>
      <c r="O3" s="147"/>
      <c r="R3" s="143"/>
      <c r="S3" s="144" t="s">
        <v>47</v>
      </c>
      <c r="T3" s="145"/>
      <c r="U3" s="387" t="s">
        <v>48</v>
      </c>
      <c r="V3" s="388"/>
      <c r="W3" s="387" t="s">
        <v>49</v>
      </c>
      <c r="X3" s="388"/>
      <c r="Y3" s="387" t="s">
        <v>49</v>
      </c>
      <c r="Z3" s="388"/>
      <c r="AA3" s="146" t="s">
        <v>50</v>
      </c>
      <c r="AB3" s="147"/>
      <c r="AC3" s="148" t="s">
        <v>51</v>
      </c>
      <c r="AD3" s="147"/>
      <c r="AE3" s="146" t="s">
        <v>46</v>
      </c>
      <c r="AF3" s="147"/>
    </row>
    <row r="4" spans="1:32" ht="24" customHeight="1">
      <c r="A4" s="35"/>
      <c r="B4" s="149" t="s">
        <v>52</v>
      </c>
      <c r="C4" s="150"/>
      <c r="D4" s="151">
        <v>9124429</v>
      </c>
      <c r="E4" s="29" t="s">
        <v>53</v>
      </c>
      <c r="F4" s="43">
        <v>14707023341</v>
      </c>
      <c r="G4" s="29" t="s">
        <v>54</v>
      </c>
      <c r="H4" s="30">
        <f>ROUND(F4/1000,0)</f>
        <v>14707023</v>
      </c>
      <c r="I4" s="29" t="s">
        <v>53</v>
      </c>
      <c r="J4" s="30">
        <f>H4-D4</f>
        <v>5582594</v>
      </c>
      <c r="K4" s="31" t="s">
        <v>53</v>
      </c>
      <c r="L4" s="32">
        <f>ROUND(J4/$AE$29*1000,0)</f>
        <v>49840</v>
      </c>
      <c r="M4" s="31" t="s">
        <v>55</v>
      </c>
      <c r="N4" s="33">
        <f>ROUND(J4/$AE$30*1000,0)</f>
        <v>89666</v>
      </c>
      <c r="O4" s="31" t="s">
        <v>55</v>
      </c>
      <c r="P4" s="152"/>
      <c r="Q4" s="152"/>
      <c r="R4" s="35"/>
      <c r="S4" s="149" t="s">
        <v>56</v>
      </c>
      <c r="T4" s="150"/>
      <c r="U4" s="43">
        <v>167600</v>
      </c>
      <c r="V4" s="29" t="s">
        <v>53</v>
      </c>
      <c r="W4" s="151">
        <v>335506504</v>
      </c>
      <c r="X4" s="29" t="s">
        <v>54</v>
      </c>
      <c r="Y4" s="30">
        <f>ROUND(W4/1000,0)</f>
        <v>335507</v>
      </c>
      <c r="Z4" s="29" t="s">
        <v>53</v>
      </c>
      <c r="AA4" s="30">
        <f t="shared" ref="AA4:AA18" si="0">Y4-U4</f>
        <v>167907</v>
      </c>
      <c r="AB4" s="31" t="s">
        <v>53</v>
      </c>
      <c r="AC4" s="32">
        <f t="shared" ref="AC4:AC18" si="1">ROUND(AA4/$AE$29*1000,0)</f>
        <v>1499</v>
      </c>
      <c r="AD4" s="31" t="s">
        <v>55</v>
      </c>
      <c r="AE4" s="33">
        <f t="shared" ref="AE4:AE18" si="2">ROUND(AA4/$AE$30*1000,0)</f>
        <v>2697</v>
      </c>
      <c r="AF4" s="31" t="s">
        <v>55</v>
      </c>
    </row>
    <row r="5" spans="1:32" ht="24" customHeight="1">
      <c r="A5" s="35"/>
      <c r="B5" s="149" t="s">
        <v>57</v>
      </c>
      <c r="C5" s="150"/>
      <c r="D5" s="44">
        <v>73297</v>
      </c>
      <c r="E5" s="31" t="s">
        <v>53</v>
      </c>
      <c r="F5" s="43">
        <v>191295000</v>
      </c>
      <c r="G5" s="29" t="s">
        <v>54</v>
      </c>
      <c r="H5" s="30">
        <f t="shared" ref="H5:H27" si="3">ROUND(F5/1000,0)</f>
        <v>191295</v>
      </c>
      <c r="I5" s="31" t="s">
        <v>53</v>
      </c>
      <c r="J5" s="30">
        <f t="shared" ref="J5:J27" si="4">H5-D5</f>
        <v>117998</v>
      </c>
      <c r="K5" s="31" t="s">
        <v>53</v>
      </c>
      <c r="L5" s="32">
        <f t="shared" ref="L5:L25" si="5">ROUND(J5/$AE$29*1000,0)</f>
        <v>1053</v>
      </c>
      <c r="M5" s="31" t="s">
        <v>55</v>
      </c>
      <c r="N5" s="33">
        <f t="shared" ref="N5:N25" si="6">ROUND(J5/$AE$30*1000,0)</f>
        <v>1895</v>
      </c>
      <c r="O5" s="31" t="s">
        <v>55</v>
      </c>
      <c r="P5" s="152"/>
      <c r="Q5" s="152"/>
      <c r="R5" s="35"/>
      <c r="S5" s="149" t="s">
        <v>58</v>
      </c>
      <c r="T5" s="150"/>
      <c r="U5" s="43">
        <v>2087728</v>
      </c>
      <c r="V5" s="31" t="s">
        <v>53</v>
      </c>
      <c r="W5" s="151">
        <v>4598609919</v>
      </c>
      <c r="X5" s="29" t="s">
        <v>54</v>
      </c>
      <c r="Y5" s="30">
        <f>ROUND(W5/1000,0)</f>
        <v>4598610</v>
      </c>
      <c r="Z5" s="31" t="s">
        <v>53</v>
      </c>
      <c r="AA5" s="30">
        <f t="shared" si="0"/>
        <v>2510882</v>
      </c>
      <c r="AB5" s="31" t="s">
        <v>53</v>
      </c>
      <c r="AC5" s="32">
        <f t="shared" si="1"/>
        <v>22417</v>
      </c>
      <c r="AD5" s="31" t="s">
        <v>55</v>
      </c>
      <c r="AE5" s="33">
        <f t="shared" si="2"/>
        <v>40329</v>
      </c>
      <c r="AF5" s="31" t="s">
        <v>55</v>
      </c>
    </row>
    <row r="6" spans="1:32" ht="24" customHeight="1">
      <c r="A6" s="35"/>
      <c r="B6" s="149" t="s">
        <v>59</v>
      </c>
      <c r="C6" s="150"/>
      <c r="D6" s="44">
        <v>1652</v>
      </c>
      <c r="E6" s="31" t="s">
        <v>53</v>
      </c>
      <c r="F6" s="43">
        <v>3951000</v>
      </c>
      <c r="G6" s="29" t="s">
        <v>54</v>
      </c>
      <c r="H6" s="30">
        <f t="shared" si="3"/>
        <v>3951</v>
      </c>
      <c r="I6" s="31" t="s">
        <v>53</v>
      </c>
      <c r="J6" s="30">
        <f t="shared" si="4"/>
        <v>2299</v>
      </c>
      <c r="K6" s="31" t="s">
        <v>53</v>
      </c>
      <c r="L6" s="32">
        <f t="shared" si="5"/>
        <v>21</v>
      </c>
      <c r="M6" s="31" t="s">
        <v>55</v>
      </c>
      <c r="N6" s="33">
        <f t="shared" si="6"/>
        <v>37</v>
      </c>
      <c r="O6" s="31" t="s">
        <v>55</v>
      </c>
      <c r="P6" s="152"/>
      <c r="Q6" s="152"/>
      <c r="R6" s="35"/>
      <c r="S6" s="149" t="s">
        <v>60</v>
      </c>
      <c r="T6" s="150"/>
      <c r="U6" s="43">
        <v>11655328</v>
      </c>
      <c r="V6" s="31" t="s">
        <v>53</v>
      </c>
      <c r="W6" s="151">
        <v>27229961638</v>
      </c>
      <c r="X6" s="29" t="s">
        <v>54</v>
      </c>
      <c r="Y6" s="30">
        <f>ROUND(W6/1000,0)</f>
        <v>27229962</v>
      </c>
      <c r="Z6" s="31" t="s">
        <v>53</v>
      </c>
      <c r="AA6" s="30">
        <f t="shared" si="0"/>
        <v>15574634</v>
      </c>
      <c r="AB6" s="31" t="s">
        <v>53</v>
      </c>
      <c r="AC6" s="32">
        <f t="shared" si="1"/>
        <v>139047</v>
      </c>
      <c r="AD6" s="31" t="s">
        <v>55</v>
      </c>
      <c r="AE6" s="33">
        <f t="shared" si="2"/>
        <v>250155</v>
      </c>
      <c r="AF6" s="31" t="s">
        <v>55</v>
      </c>
    </row>
    <row r="7" spans="1:32" ht="24" customHeight="1">
      <c r="A7" s="35"/>
      <c r="B7" s="149" t="s">
        <v>61</v>
      </c>
      <c r="C7" s="150"/>
      <c r="D7" s="44">
        <v>11017</v>
      </c>
      <c r="E7" s="31" t="s">
        <v>53</v>
      </c>
      <c r="F7" s="43">
        <v>53214000</v>
      </c>
      <c r="G7" s="29" t="s">
        <v>54</v>
      </c>
      <c r="H7" s="30">
        <f>ROUND(F7/1000,0)</f>
        <v>53214</v>
      </c>
      <c r="I7" s="31" t="s">
        <v>53</v>
      </c>
      <c r="J7" s="30">
        <f t="shared" si="4"/>
        <v>42197</v>
      </c>
      <c r="K7" s="31" t="s">
        <v>53</v>
      </c>
      <c r="L7" s="32">
        <f t="shared" si="5"/>
        <v>377</v>
      </c>
      <c r="M7" s="31" t="s">
        <v>55</v>
      </c>
      <c r="N7" s="33">
        <f t="shared" si="6"/>
        <v>678</v>
      </c>
      <c r="O7" s="31" t="s">
        <v>55</v>
      </c>
      <c r="P7" s="152"/>
      <c r="Q7" s="152"/>
      <c r="R7" s="35"/>
      <c r="S7" s="149" t="s">
        <v>62</v>
      </c>
      <c r="T7" s="150"/>
      <c r="U7" s="43">
        <v>1861898</v>
      </c>
      <c r="V7" s="31" t="s">
        <v>53</v>
      </c>
      <c r="W7" s="44">
        <v>3908156396</v>
      </c>
      <c r="X7" s="29" t="s">
        <v>54</v>
      </c>
      <c r="Y7" s="30">
        <f t="shared" ref="Y7:Y18" si="7">ROUND(W7/1000,0)</f>
        <v>3908156</v>
      </c>
      <c r="Z7" s="31" t="s">
        <v>53</v>
      </c>
      <c r="AA7" s="30">
        <f t="shared" si="0"/>
        <v>2046258</v>
      </c>
      <c r="AB7" s="31" t="s">
        <v>53</v>
      </c>
      <c r="AC7" s="32">
        <f t="shared" si="1"/>
        <v>18269</v>
      </c>
      <c r="AD7" s="31" t="s">
        <v>55</v>
      </c>
      <c r="AE7" s="33">
        <f t="shared" si="2"/>
        <v>32866</v>
      </c>
      <c r="AF7" s="31" t="s">
        <v>55</v>
      </c>
    </row>
    <row r="8" spans="1:32" ht="24" customHeight="1">
      <c r="A8" s="35"/>
      <c r="B8" s="149" t="s">
        <v>63</v>
      </c>
      <c r="C8" s="150"/>
      <c r="D8" s="44">
        <v>0</v>
      </c>
      <c r="E8" s="31" t="s">
        <v>53</v>
      </c>
      <c r="F8" s="43">
        <v>57326000</v>
      </c>
      <c r="G8" s="29" t="s">
        <v>54</v>
      </c>
      <c r="H8" s="30">
        <f t="shared" si="3"/>
        <v>57326</v>
      </c>
      <c r="I8" s="31" t="s">
        <v>53</v>
      </c>
      <c r="J8" s="30">
        <f t="shared" si="4"/>
        <v>57326</v>
      </c>
      <c r="K8" s="31" t="s">
        <v>53</v>
      </c>
      <c r="L8" s="32">
        <f t="shared" si="5"/>
        <v>512</v>
      </c>
      <c r="M8" s="31" t="s">
        <v>55</v>
      </c>
      <c r="N8" s="33">
        <f t="shared" si="6"/>
        <v>921</v>
      </c>
      <c r="O8" s="31" t="s">
        <v>55</v>
      </c>
      <c r="P8" s="152"/>
      <c r="Q8" s="152"/>
      <c r="R8" s="35"/>
      <c r="S8" s="149" t="s">
        <v>64</v>
      </c>
      <c r="T8" s="150"/>
      <c r="U8" s="43">
        <v>40914</v>
      </c>
      <c r="V8" s="31" t="s">
        <v>53</v>
      </c>
      <c r="W8" s="44">
        <v>53229526</v>
      </c>
      <c r="X8" s="29" t="s">
        <v>54</v>
      </c>
      <c r="Y8" s="30">
        <f t="shared" si="7"/>
        <v>53230</v>
      </c>
      <c r="Z8" s="31" t="s">
        <v>53</v>
      </c>
      <c r="AA8" s="30">
        <f t="shared" si="0"/>
        <v>12316</v>
      </c>
      <c r="AB8" s="31" t="s">
        <v>53</v>
      </c>
      <c r="AC8" s="32">
        <f t="shared" si="1"/>
        <v>110</v>
      </c>
      <c r="AD8" s="31" t="s">
        <v>55</v>
      </c>
      <c r="AE8" s="33">
        <f t="shared" si="2"/>
        <v>198</v>
      </c>
      <c r="AF8" s="31" t="s">
        <v>55</v>
      </c>
    </row>
    <row r="9" spans="1:32" ht="24" customHeight="1">
      <c r="A9" s="35"/>
      <c r="B9" s="149" t="s">
        <v>65</v>
      </c>
      <c r="C9" s="150"/>
      <c r="D9" s="44">
        <v>106202</v>
      </c>
      <c r="E9" s="31" t="s">
        <v>53</v>
      </c>
      <c r="F9" s="43">
        <v>221822000</v>
      </c>
      <c r="G9" s="29" t="s">
        <v>54</v>
      </c>
      <c r="H9" s="30">
        <f t="shared" si="3"/>
        <v>221822</v>
      </c>
      <c r="I9" s="31" t="s">
        <v>53</v>
      </c>
      <c r="J9" s="30">
        <f t="shared" si="4"/>
        <v>115620</v>
      </c>
      <c r="K9" s="31" t="s">
        <v>53</v>
      </c>
      <c r="L9" s="32">
        <f t="shared" si="5"/>
        <v>1032</v>
      </c>
      <c r="M9" s="31" t="s">
        <v>55</v>
      </c>
      <c r="N9" s="33">
        <f t="shared" si="6"/>
        <v>1857</v>
      </c>
      <c r="O9" s="31" t="s">
        <v>55</v>
      </c>
      <c r="P9" s="152"/>
      <c r="Q9" s="152"/>
      <c r="R9" s="35"/>
      <c r="S9" s="149" t="s">
        <v>66</v>
      </c>
      <c r="T9" s="150"/>
      <c r="U9" s="43">
        <v>150146</v>
      </c>
      <c r="V9" s="31" t="s">
        <v>53</v>
      </c>
      <c r="W9" s="44">
        <v>354885332</v>
      </c>
      <c r="X9" s="29" t="s">
        <v>54</v>
      </c>
      <c r="Y9" s="30">
        <f t="shared" si="7"/>
        <v>354885</v>
      </c>
      <c r="Z9" s="31" t="s">
        <v>53</v>
      </c>
      <c r="AA9" s="30">
        <f t="shared" si="0"/>
        <v>204739</v>
      </c>
      <c r="AB9" s="31" t="s">
        <v>53</v>
      </c>
      <c r="AC9" s="32">
        <f t="shared" si="1"/>
        <v>1828</v>
      </c>
      <c r="AD9" s="31" t="s">
        <v>55</v>
      </c>
      <c r="AE9" s="33">
        <f t="shared" si="2"/>
        <v>3288</v>
      </c>
      <c r="AF9" s="31" t="s">
        <v>55</v>
      </c>
    </row>
    <row r="10" spans="1:32" ht="24" customHeight="1">
      <c r="A10" s="35"/>
      <c r="B10" s="149" t="s">
        <v>67</v>
      </c>
      <c r="C10" s="150"/>
      <c r="D10" s="44">
        <v>1599518</v>
      </c>
      <c r="E10" s="31" t="s">
        <v>53</v>
      </c>
      <c r="F10" s="43">
        <v>2855087000</v>
      </c>
      <c r="G10" s="29" t="s">
        <v>54</v>
      </c>
      <c r="H10" s="30">
        <f t="shared" si="3"/>
        <v>2855087</v>
      </c>
      <c r="I10" s="31" t="s">
        <v>53</v>
      </c>
      <c r="J10" s="30">
        <f t="shared" si="4"/>
        <v>1255569</v>
      </c>
      <c r="K10" s="31" t="s">
        <v>53</v>
      </c>
      <c r="L10" s="32">
        <f t="shared" si="5"/>
        <v>11209</v>
      </c>
      <c r="M10" s="31" t="s">
        <v>55</v>
      </c>
      <c r="N10" s="33">
        <f t="shared" si="6"/>
        <v>20167</v>
      </c>
      <c r="O10" s="31" t="s">
        <v>55</v>
      </c>
      <c r="P10" s="152"/>
      <c r="Q10" s="152"/>
      <c r="R10" s="35"/>
      <c r="S10" s="153" t="s">
        <v>68</v>
      </c>
      <c r="T10" s="150"/>
      <c r="U10" s="43">
        <v>874292</v>
      </c>
      <c r="V10" s="31" t="s">
        <v>53</v>
      </c>
      <c r="W10" s="44">
        <v>1068769610</v>
      </c>
      <c r="X10" s="29" t="s">
        <v>54</v>
      </c>
      <c r="Y10" s="30">
        <f t="shared" si="7"/>
        <v>1068770</v>
      </c>
      <c r="Z10" s="31" t="s">
        <v>53</v>
      </c>
      <c r="AA10" s="30">
        <f t="shared" si="0"/>
        <v>194478</v>
      </c>
      <c r="AB10" s="31" t="s">
        <v>53</v>
      </c>
      <c r="AC10" s="32">
        <f t="shared" si="1"/>
        <v>1736</v>
      </c>
      <c r="AD10" s="31" t="s">
        <v>55</v>
      </c>
      <c r="AE10" s="33">
        <f t="shared" si="2"/>
        <v>3124</v>
      </c>
      <c r="AF10" s="31" t="s">
        <v>55</v>
      </c>
    </row>
    <row r="11" spans="1:32" ht="24" customHeight="1">
      <c r="A11" s="35"/>
      <c r="B11" s="149" t="s">
        <v>69</v>
      </c>
      <c r="C11" s="150"/>
      <c r="D11" s="44">
        <v>12673</v>
      </c>
      <c r="E11" s="31" t="s">
        <v>53</v>
      </c>
      <c r="F11" s="43">
        <v>30197133</v>
      </c>
      <c r="G11" s="29" t="s">
        <v>54</v>
      </c>
      <c r="H11" s="30">
        <f t="shared" si="3"/>
        <v>30197</v>
      </c>
      <c r="I11" s="31" t="s">
        <v>53</v>
      </c>
      <c r="J11" s="30">
        <f t="shared" si="4"/>
        <v>17524</v>
      </c>
      <c r="K11" s="31" t="s">
        <v>53</v>
      </c>
      <c r="L11" s="32">
        <f t="shared" si="5"/>
        <v>156</v>
      </c>
      <c r="M11" s="31" t="s">
        <v>55</v>
      </c>
      <c r="N11" s="33">
        <f t="shared" si="6"/>
        <v>281</v>
      </c>
      <c r="O11" s="31" t="s">
        <v>55</v>
      </c>
      <c r="P11" s="152"/>
      <c r="Q11" s="152"/>
      <c r="R11" s="35"/>
      <c r="S11" s="149" t="s">
        <v>70</v>
      </c>
      <c r="T11" s="150"/>
      <c r="U11" s="43">
        <v>621232</v>
      </c>
      <c r="V11" s="31" t="s">
        <v>53</v>
      </c>
      <c r="W11" s="44">
        <v>994054184</v>
      </c>
      <c r="X11" s="29" t="s">
        <v>54</v>
      </c>
      <c r="Y11" s="30">
        <f t="shared" si="7"/>
        <v>994054</v>
      </c>
      <c r="Z11" s="31" t="s">
        <v>53</v>
      </c>
      <c r="AA11" s="30">
        <f t="shared" si="0"/>
        <v>372822</v>
      </c>
      <c r="AB11" s="31" t="s">
        <v>53</v>
      </c>
      <c r="AC11" s="32">
        <f t="shared" si="1"/>
        <v>3328</v>
      </c>
      <c r="AD11" s="31" t="s">
        <v>55</v>
      </c>
      <c r="AE11" s="33">
        <f t="shared" si="2"/>
        <v>5988</v>
      </c>
      <c r="AF11" s="31" t="s">
        <v>55</v>
      </c>
    </row>
    <row r="12" spans="1:32" ht="24" customHeight="1">
      <c r="A12" s="35"/>
      <c r="B12" s="149" t="s">
        <v>71</v>
      </c>
      <c r="C12" s="150"/>
      <c r="D12" s="44">
        <v>12131</v>
      </c>
      <c r="E12" s="31" t="s">
        <v>53</v>
      </c>
      <c r="F12" s="43">
        <v>27452000</v>
      </c>
      <c r="G12" s="29" t="s">
        <v>54</v>
      </c>
      <c r="H12" s="30">
        <f t="shared" si="3"/>
        <v>27452</v>
      </c>
      <c r="I12" s="31" t="s">
        <v>53</v>
      </c>
      <c r="J12" s="30">
        <f t="shared" si="4"/>
        <v>15321</v>
      </c>
      <c r="K12" s="31" t="s">
        <v>53</v>
      </c>
      <c r="L12" s="32">
        <f t="shared" si="5"/>
        <v>137</v>
      </c>
      <c r="M12" s="31" t="s">
        <v>55</v>
      </c>
      <c r="N12" s="33">
        <f t="shared" si="6"/>
        <v>246</v>
      </c>
      <c r="O12" s="31" t="s">
        <v>55</v>
      </c>
      <c r="P12" s="152"/>
      <c r="Q12" s="152"/>
      <c r="R12" s="35"/>
      <c r="S12" s="149" t="s">
        <v>72</v>
      </c>
      <c r="T12" s="150"/>
      <c r="U12" s="43">
        <v>1469202</v>
      </c>
      <c r="V12" s="31" t="s">
        <v>53</v>
      </c>
      <c r="W12" s="44">
        <v>3415588895</v>
      </c>
      <c r="X12" s="29" t="s">
        <v>54</v>
      </c>
      <c r="Y12" s="30">
        <f t="shared" si="7"/>
        <v>3415589</v>
      </c>
      <c r="Z12" s="31" t="s">
        <v>53</v>
      </c>
      <c r="AA12" s="30">
        <f t="shared" si="0"/>
        <v>1946387</v>
      </c>
      <c r="AB12" s="31" t="s">
        <v>53</v>
      </c>
      <c r="AC12" s="32">
        <f t="shared" si="1"/>
        <v>17377</v>
      </c>
      <c r="AD12" s="31" t="s">
        <v>55</v>
      </c>
      <c r="AE12" s="33">
        <f t="shared" si="2"/>
        <v>31262</v>
      </c>
      <c r="AF12" s="31" t="s">
        <v>55</v>
      </c>
    </row>
    <row r="13" spans="1:32" ht="24" customHeight="1">
      <c r="A13" s="35"/>
      <c r="B13" s="153" t="s">
        <v>73</v>
      </c>
      <c r="C13" s="150"/>
      <c r="D13" s="44">
        <v>0</v>
      </c>
      <c r="E13" s="31" t="s">
        <v>53</v>
      </c>
      <c r="F13" s="43">
        <v>15949000</v>
      </c>
      <c r="G13" s="29" t="s">
        <v>54</v>
      </c>
      <c r="H13" s="30">
        <f t="shared" si="3"/>
        <v>15949</v>
      </c>
      <c r="I13" s="31" t="s">
        <v>53</v>
      </c>
      <c r="J13" s="30">
        <f t="shared" si="4"/>
        <v>15949</v>
      </c>
      <c r="K13" s="31" t="s">
        <v>53</v>
      </c>
      <c r="L13" s="32">
        <f t="shared" si="5"/>
        <v>142</v>
      </c>
      <c r="M13" s="31" t="s">
        <v>55</v>
      </c>
      <c r="N13" s="33">
        <f t="shared" si="6"/>
        <v>256</v>
      </c>
      <c r="O13" s="31" t="s">
        <v>55</v>
      </c>
      <c r="P13" s="152"/>
      <c r="Q13" s="152"/>
      <c r="R13" s="35"/>
      <c r="S13" s="149" t="s">
        <v>74</v>
      </c>
      <c r="T13" s="150"/>
      <c r="U13" s="43">
        <v>596668</v>
      </c>
      <c r="V13" s="31" t="s">
        <v>53</v>
      </c>
      <c r="W13" s="44">
        <v>1312121306</v>
      </c>
      <c r="X13" s="29" t="s">
        <v>54</v>
      </c>
      <c r="Y13" s="30">
        <f t="shared" si="7"/>
        <v>1312121</v>
      </c>
      <c r="Z13" s="31" t="s">
        <v>53</v>
      </c>
      <c r="AA13" s="30">
        <f t="shared" si="0"/>
        <v>715453</v>
      </c>
      <c r="AB13" s="31" t="s">
        <v>53</v>
      </c>
      <c r="AC13" s="32">
        <f t="shared" si="1"/>
        <v>6387</v>
      </c>
      <c r="AD13" s="31" t="s">
        <v>55</v>
      </c>
      <c r="AE13" s="33">
        <f t="shared" si="2"/>
        <v>11491</v>
      </c>
      <c r="AF13" s="31" t="s">
        <v>55</v>
      </c>
    </row>
    <row r="14" spans="1:32" ht="24" customHeight="1">
      <c r="A14" s="35"/>
      <c r="B14" s="149" t="s">
        <v>75</v>
      </c>
      <c r="C14" s="150"/>
      <c r="D14" s="44">
        <v>104459</v>
      </c>
      <c r="E14" s="31" t="s">
        <v>53</v>
      </c>
      <c r="F14" s="43">
        <v>105127000</v>
      </c>
      <c r="G14" s="29" t="s">
        <v>54</v>
      </c>
      <c r="H14" s="30">
        <f t="shared" si="3"/>
        <v>105127</v>
      </c>
      <c r="I14" s="31" t="s">
        <v>53</v>
      </c>
      <c r="J14" s="30">
        <f t="shared" si="4"/>
        <v>668</v>
      </c>
      <c r="K14" s="31" t="s">
        <v>53</v>
      </c>
      <c r="L14" s="32">
        <f t="shared" si="5"/>
        <v>6</v>
      </c>
      <c r="M14" s="31" t="s">
        <v>55</v>
      </c>
      <c r="N14" s="33">
        <f t="shared" si="6"/>
        <v>11</v>
      </c>
      <c r="O14" s="31" t="s">
        <v>55</v>
      </c>
      <c r="P14" s="152"/>
      <c r="Q14" s="152"/>
      <c r="R14" s="35"/>
      <c r="S14" s="149" t="s">
        <v>76</v>
      </c>
      <c r="T14" s="150"/>
      <c r="U14" s="43">
        <v>4979505</v>
      </c>
      <c r="V14" s="31" t="s">
        <v>53</v>
      </c>
      <c r="W14" s="44">
        <v>7689382450</v>
      </c>
      <c r="X14" s="29" t="s">
        <v>54</v>
      </c>
      <c r="Y14" s="30">
        <f t="shared" si="7"/>
        <v>7689382</v>
      </c>
      <c r="Z14" s="31" t="s">
        <v>53</v>
      </c>
      <c r="AA14" s="30">
        <f t="shared" si="0"/>
        <v>2709877</v>
      </c>
      <c r="AB14" s="31" t="s">
        <v>53</v>
      </c>
      <c r="AC14" s="32">
        <f t="shared" si="1"/>
        <v>24193</v>
      </c>
      <c r="AD14" s="31" t="s">
        <v>55</v>
      </c>
      <c r="AE14" s="33">
        <f t="shared" si="2"/>
        <v>43525</v>
      </c>
      <c r="AF14" s="31" t="s">
        <v>55</v>
      </c>
    </row>
    <row r="15" spans="1:32" ht="24" customHeight="1">
      <c r="A15" s="35"/>
      <c r="B15" s="149" t="s">
        <v>77</v>
      </c>
      <c r="C15" s="150"/>
      <c r="D15" s="44">
        <v>7462418</v>
      </c>
      <c r="E15" s="31" t="s">
        <v>53</v>
      </c>
      <c r="F15" s="43">
        <v>10526103000</v>
      </c>
      <c r="G15" s="29" t="s">
        <v>54</v>
      </c>
      <c r="H15" s="30">
        <f t="shared" si="3"/>
        <v>10526103</v>
      </c>
      <c r="I15" s="31" t="s">
        <v>53</v>
      </c>
      <c r="J15" s="30">
        <f t="shared" si="4"/>
        <v>3063685</v>
      </c>
      <c r="K15" s="31" t="s">
        <v>53</v>
      </c>
      <c r="L15" s="32">
        <f t="shared" si="5"/>
        <v>27352</v>
      </c>
      <c r="M15" s="31" t="s">
        <v>55</v>
      </c>
      <c r="N15" s="33">
        <f t="shared" si="6"/>
        <v>49208</v>
      </c>
      <c r="O15" s="31" t="s">
        <v>55</v>
      </c>
      <c r="P15" s="152"/>
      <c r="Q15" s="152"/>
      <c r="R15" s="35"/>
      <c r="S15" s="149" t="s">
        <v>78</v>
      </c>
      <c r="T15" s="150"/>
      <c r="U15" s="43">
        <v>69214</v>
      </c>
      <c r="V15" s="31" t="s">
        <v>53</v>
      </c>
      <c r="W15" s="44">
        <v>125861168</v>
      </c>
      <c r="X15" s="29" t="s">
        <v>54</v>
      </c>
      <c r="Y15" s="30">
        <f t="shared" si="7"/>
        <v>125861</v>
      </c>
      <c r="Z15" s="31" t="s">
        <v>53</v>
      </c>
      <c r="AA15" s="30">
        <f t="shared" si="0"/>
        <v>56647</v>
      </c>
      <c r="AB15" s="31" t="s">
        <v>53</v>
      </c>
      <c r="AC15" s="32">
        <f t="shared" si="1"/>
        <v>506</v>
      </c>
      <c r="AD15" s="31" t="s">
        <v>55</v>
      </c>
      <c r="AE15" s="33">
        <f t="shared" si="2"/>
        <v>910</v>
      </c>
      <c r="AF15" s="31" t="s">
        <v>55</v>
      </c>
    </row>
    <row r="16" spans="1:32" ht="24" customHeight="1">
      <c r="A16" s="35"/>
      <c r="B16" s="149" t="s">
        <v>79</v>
      </c>
      <c r="C16" s="150"/>
      <c r="D16" s="44">
        <v>0</v>
      </c>
      <c r="E16" s="31" t="s">
        <v>53</v>
      </c>
      <c r="F16" s="43">
        <v>14279000</v>
      </c>
      <c r="G16" s="29" t="s">
        <v>54</v>
      </c>
      <c r="H16" s="30">
        <f t="shared" si="3"/>
        <v>14279</v>
      </c>
      <c r="I16" s="31" t="s">
        <v>53</v>
      </c>
      <c r="J16" s="30">
        <f t="shared" si="4"/>
        <v>14279</v>
      </c>
      <c r="K16" s="31" t="s">
        <v>53</v>
      </c>
      <c r="L16" s="32">
        <f t="shared" si="5"/>
        <v>127</v>
      </c>
      <c r="M16" s="31" t="s">
        <v>55</v>
      </c>
      <c r="N16" s="33">
        <f t="shared" si="6"/>
        <v>229</v>
      </c>
      <c r="O16" s="31" t="s">
        <v>55</v>
      </c>
      <c r="P16" s="152"/>
      <c r="Q16" s="152"/>
      <c r="R16" s="35"/>
      <c r="S16" s="149" t="s">
        <v>80</v>
      </c>
      <c r="T16" s="150"/>
      <c r="U16" s="43">
        <v>1490663</v>
      </c>
      <c r="V16" s="31" t="s">
        <v>53</v>
      </c>
      <c r="W16" s="44">
        <v>3462947236</v>
      </c>
      <c r="X16" s="29" t="s">
        <v>54</v>
      </c>
      <c r="Y16" s="30">
        <f t="shared" si="7"/>
        <v>3462947</v>
      </c>
      <c r="Z16" s="31" t="s">
        <v>53</v>
      </c>
      <c r="AA16" s="30">
        <f t="shared" si="0"/>
        <v>1972284</v>
      </c>
      <c r="AB16" s="31" t="s">
        <v>53</v>
      </c>
      <c r="AC16" s="32">
        <f t="shared" si="1"/>
        <v>17608</v>
      </c>
      <c r="AD16" s="31" t="s">
        <v>55</v>
      </c>
      <c r="AE16" s="33">
        <f t="shared" si="2"/>
        <v>31678</v>
      </c>
      <c r="AF16" s="31" t="s">
        <v>55</v>
      </c>
    </row>
    <row r="17" spans="1:32" ht="24" customHeight="1">
      <c r="A17" s="35"/>
      <c r="B17" s="149" t="s">
        <v>81</v>
      </c>
      <c r="C17" s="150"/>
      <c r="D17" s="44">
        <v>90241</v>
      </c>
      <c r="E17" s="31" t="s">
        <v>53</v>
      </c>
      <c r="F17" s="43">
        <v>198018462</v>
      </c>
      <c r="G17" s="29" t="s">
        <v>54</v>
      </c>
      <c r="H17" s="30">
        <f t="shared" si="3"/>
        <v>198018</v>
      </c>
      <c r="I17" s="31" t="s">
        <v>53</v>
      </c>
      <c r="J17" s="30">
        <f t="shared" si="4"/>
        <v>107777</v>
      </c>
      <c r="K17" s="31" t="s">
        <v>53</v>
      </c>
      <c r="L17" s="32">
        <f t="shared" si="5"/>
        <v>962</v>
      </c>
      <c r="M17" s="31" t="s">
        <v>55</v>
      </c>
      <c r="N17" s="33">
        <f t="shared" si="6"/>
        <v>1731</v>
      </c>
      <c r="O17" s="31" t="s">
        <v>55</v>
      </c>
      <c r="P17" s="152"/>
      <c r="Q17" s="152"/>
      <c r="R17" s="35"/>
      <c r="S17" s="149" t="s">
        <v>82</v>
      </c>
      <c r="T17" s="150"/>
      <c r="U17" s="43">
        <v>0</v>
      </c>
      <c r="V17" s="31" t="s">
        <v>53</v>
      </c>
      <c r="W17" s="44">
        <v>0</v>
      </c>
      <c r="X17" s="29" t="s">
        <v>54</v>
      </c>
      <c r="Y17" s="30">
        <f t="shared" si="7"/>
        <v>0</v>
      </c>
      <c r="Z17" s="31" t="s">
        <v>53</v>
      </c>
      <c r="AA17" s="30">
        <f t="shared" si="0"/>
        <v>0</v>
      </c>
      <c r="AB17" s="31" t="s">
        <v>53</v>
      </c>
      <c r="AC17" s="32">
        <f t="shared" si="1"/>
        <v>0</v>
      </c>
      <c r="AD17" s="31" t="s">
        <v>55</v>
      </c>
      <c r="AE17" s="33">
        <f t="shared" si="2"/>
        <v>0</v>
      </c>
      <c r="AF17" s="31" t="s">
        <v>55</v>
      </c>
    </row>
    <row r="18" spans="1:32" ht="24" customHeight="1">
      <c r="A18" s="35"/>
      <c r="B18" s="149" t="s">
        <v>83</v>
      </c>
      <c r="C18" s="150"/>
      <c r="D18" s="44">
        <v>410728</v>
      </c>
      <c r="E18" s="31" t="s">
        <v>53</v>
      </c>
      <c r="F18" s="43">
        <v>831596041</v>
      </c>
      <c r="G18" s="29" t="s">
        <v>54</v>
      </c>
      <c r="H18" s="30">
        <f t="shared" si="3"/>
        <v>831596</v>
      </c>
      <c r="I18" s="31" t="s">
        <v>53</v>
      </c>
      <c r="J18" s="30">
        <f t="shared" si="4"/>
        <v>420868</v>
      </c>
      <c r="K18" s="31" t="s">
        <v>53</v>
      </c>
      <c r="L18" s="32">
        <f t="shared" si="5"/>
        <v>3757</v>
      </c>
      <c r="M18" s="31" t="s">
        <v>55</v>
      </c>
      <c r="N18" s="33">
        <f t="shared" si="6"/>
        <v>6760</v>
      </c>
      <c r="O18" s="31" t="s">
        <v>55</v>
      </c>
      <c r="P18" s="152"/>
      <c r="Q18" s="152"/>
      <c r="R18" s="35"/>
      <c r="S18" s="149" t="s">
        <v>84</v>
      </c>
      <c r="T18" s="150"/>
      <c r="U18" s="43">
        <v>0</v>
      </c>
      <c r="V18" s="31" t="s">
        <v>53</v>
      </c>
      <c r="W18" s="44">
        <v>0</v>
      </c>
      <c r="X18" s="29" t="s">
        <v>54</v>
      </c>
      <c r="Y18" s="30">
        <f t="shared" si="7"/>
        <v>0</v>
      </c>
      <c r="Z18" s="31" t="s">
        <v>53</v>
      </c>
      <c r="AA18" s="30">
        <f t="shared" si="0"/>
        <v>0</v>
      </c>
      <c r="AB18" s="31" t="s">
        <v>53</v>
      </c>
      <c r="AC18" s="32">
        <f t="shared" si="1"/>
        <v>0</v>
      </c>
      <c r="AD18" s="31" t="s">
        <v>55</v>
      </c>
      <c r="AE18" s="33">
        <f t="shared" si="2"/>
        <v>0</v>
      </c>
      <c r="AF18" s="31" t="s">
        <v>55</v>
      </c>
    </row>
    <row r="19" spans="1:32" ht="24" customHeight="1">
      <c r="A19" s="35"/>
      <c r="B19" s="149" t="s">
        <v>85</v>
      </c>
      <c r="C19" s="150"/>
      <c r="D19" s="44">
        <v>4165938</v>
      </c>
      <c r="E19" s="31" t="s">
        <v>53</v>
      </c>
      <c r="F19" s="43">
        <v>15663240769</v>
      </c>
      <c r="G19" s="29" t="s">
        <v>54</v>
      </c>
      <c r="H19" s="30">
        <f>ROUND(F19/1000,0)</f>
        <v>15663241</v>
      </c>
      <c r="I19" s="31" t="s">
        <v>53</v>
      </c>
      <c r="J19" s="30">
        <f t="shared" si="4"/>
        <v>11497303</v>
      </c>
      <c r="K19" s="31" t="s">
        <v>53</v>
      </c>
      <c r="L19" s="32">
        <f t="shared" si="5"/>
        <v>102645</v>
      </c>
      <c r="M19" s="31" t="s">
        <v>55</v>
      </c>
      <c r="N19" s="33">
        <f t="shared" si="6"/>
        <v>184666</v>
      </c>
      <c r="O19" s="31" t="s">
        <v>55</v>
      </c>
      <c r="P19" s="152"/>
      <c r="Q19" s="152"/>
      <c r="R19" s="35"/>
      <c r="S19" s="149"/>
      <c r="T19" s="150"/>
      <c r="U19" s="43"/>
      <c r="V19" s="31"/>
      <c r="W19" s="44"/>
      <c r="X19" s="29"/>
      <c r="Y19" s="30"/>
      <c r="Z19" s="31"/>
      <c r="AA19" s="30"/>
      <c r="AB19" s="31"/>
      <c r="AC19" s="32"/>
      <c r="AD19" s="31"/>
      <c r="AE19" s="33"/>
      <c r="AF19" s="31"/>
    </row>
    <row r="20" spans="1:32" ht="24" customHeight="1">
      <c r="A20" s="35"/>
      <c r="B20" s="149" t="s">
        <v>86</v>
      </c>
      <c r="C20" s="150"/>
      <c r="D20" s="44">
        <v>327119</v>
      </c>
      <c r="E20" s="31" t="s">
        <v>53</v>
      </c>
      <c r="F20" s="43">
        <v>4598090614</v>
      </c>
      <c r="G20" s="29" t="s">
        <v>54</v>
      </c>
      <c r="H20" s="30">
        <f t="shared" si="3"/>
        <v>4598091</v>
      </c>
      <c r="I20" s="31" t="s">
        <v>53</v>
      </c>
      <c r="J20" s="30">
        <f t="shared" si="4"/>
        <v>4270972</v>
      </c>
      <c r="K20" s="31" t="s">
        <v>53</v>
      </c>
      <c r="L20" s="32">
        <f t="shared" si="5"/>
        <v>38130</v>
      </c>
      <c r="M20" s="31" t="s">
        <v>55</v>
      </c>
      <c r="N20" s="33">
        <f t="shared" si="6"/>
        <v>68599</v>
      </c>
      <c r="O20" s="31" t="s">
        <v>55</v>
      </c>
      <c r="P20" s="152"/>
      <c r="Q20" s="152"/>
      <c r="R20" s="35"/>
      <c r="S20" s="149"/>
      <c r="T20" s="150"/>
      <c r="U20" s="43"/>
      <c r="V20" s="31"/>
      <c r="W20" s="44"/>
      <c r="X20" s="29"/>
      <c r="Y20" s="30"/>
      <c r="Z20" s="31"/>
      <c r="AA20" s="30"/>
      <c r="AB20" s="31"/>
      <c r="AC20" s="34"/>
      <c r="AD20" s="31"/>
      <c r="AE20" s="35"/>
      <c r="AF20" s="31"/>
    </row>
    <row r="21" spans="1:32" ht="24" customHeight="1">
      <c r="A21" s="35"/>
      <c r="B21" s="149" t="s">
        <v>87</v>
      </c>
      <c r="C21" s="150"/>
      <c r="D21" s="44">
        <v>284406</v>
      </c>
      <c r="E21" s="31" t="s">
        <v>53</v>
      </c>
      <c r="F21" s="43">
        <v>436873662</v>
      </c>
      <c r="G21" s="29" t="s">
        <v>54</v>
      </c>
      <c r="H21" s="30">
        <f t="shared" si="3"/>
        <v>436874</v>
      </c>
      <c r="I21" s="31" t="s">
        <v>53</v>
      </c>
      <c r="J21" s="30">
        <f t="shared" si="4"/>
        <v>152468</v>
      </c>
      <c r="K21" s="31" t="s">
        <v>53</v>
      </c>
      <c r="L21" s="32">
        <f t="shared" si="5"/>
        <v>1361</v>
      </c>
      <c r="M21" s="31" t="s">
        <v>55</v>
      </c>
      <c r="N21" s="33">
        <f t="shared" si="6"/>
        <v>2449</v>
      </c>
      <c r="O21" s="31" t="s">
        <v>55</v>
      </c>
      <c r="P21" s="152"/>
      <c r="Q21" s="152"/>
      <c r="R21" s="35"/>
      <c r="S21" s="149"/>
      <c r="T21" s="150"/>
      <c r="U21" s="43"/>
      <c r="V21" s="31"/>
      <c r="W21" s="44"/>
      <c r="X21" s="29"/>
      <c r="Y21" s="30"/>
      <c r="Z21" s="31"/>
      <c r="AA21" s="30"/>
      <c r="AB21" s="31"/>
      <c r="AC21" s="34"/>
      <c r="AD21" s="31"/>
      <c r="AE21" s="35"/>
      <c r="AF21" s="31"/>
    </row>
    <row r="22" spans="1:32" ht="24" customHeight="1">
      <c r="A22" s="35"/>
      <c r="B22" s="149" t="s">
        <v>88</v>
      </c>
      <c r="C22" s="150"/>
      <c r="D22" s="44">
        <v>164713</v>
      </c>
      <c r="E22" s="31" t="s">
        <v>53</v>
      </c>
      <c r="F22" s="43">
        <v>976590898</v>
      </c>
      <c r="G22" s="29" t="s">
        <v>54</v>
      </c>
      <c r="H22" s="30">
        <f t="shared" si="3"/>
        <v>976591</v>
      </c>
      <c r="I22" s="31" t="s">
        <v>53</v>
      </c>
      <c r="J22" s="30">
        <f t="shared" si="4"/>
        <v>811878</v>
      </c>
      <c r="K22" s="31" t="s">
        <v>53</v>
      </c>
      <c r="L22" s="32">
        <f t="shared" si="5"/>
        <v>7248</v>
      </c>
      <c r="M22" s="31" t="s">
        <v>55</v>
      </c>
      <c r="N22" s="33">
        <f t="shared" si="6"/>
        <v>13040</v>
      </c>
      <c r="O22" s="31" t="s">
        <v>55</v>
      </c>
      <c r="P22" s="152"/>
      <c r="Q22" s="152"/>
      <c r="R22" s="35"/>
      <c r="S22" s="149"/>
      <c r="T22" s="150"/>
      <c r="U22" s="43"/>
      <c r="V22" s="31"/>
      <c r="W22" s="44"/>
      <c r="X22" s="29"/>
      <c r="Y22" s="30"/>
      <c r="Z22" s="31"/>
      <c r="AA22" s="30"/>
      <c r="AB22" s="31"/>
      <c r="AC22" s="34"/>
      <c r="AD22" s="31"/>
      <c r="AE22" s="35"/>
      <c r="AF22" s="31"/>
    </row>
    <row r="23" spans="1:32" ht="24" customHeight="1">
      <c r="A23" s="35"/>
      <c r="B23" s="149" t="s">
        <v>89</v>
      </c>
      <c r="C23" s="150"/>
      <c r="D23" s="44">
        <v>0</v>
      </c>
      <c r="E23" s="31" t="s">
        <v>53</v>
      </c>
      <c r="F23" s="43">
        <v>30143145</v>
      </c>
      <c r="G23" s="29" t="s">
        <v>54</v>
      </c>
      <c r="H23" s="30">
        <f t="shared" si="3"/>
        <v>30143</v>
      </c>
      <c r="I23" s="31" t="s">
        <v>53</v>
      </c>
      <c r="J23" s="30">
        <f t="shared" si="4"/>
        <v>30143</v>
      </c>
      <c r="K23" s="31" t="s">
        <v>53</v>
      </c>
      <c r="L23" s="32">
        <f t="shared" si="5"/>
        <v>269</v>
      </c>
      <c r="M23" s="31" t="s">
        <v>55</v>
      </c>
      <c r="N23" s="33">
        <f t="shared" si="6"/>
        <v>484</v>
      </c>
      <c r="O23" s="31" t="s">
        <v>55</v>
      </c>
      <c r="P23" s="152"/>
      <c r="Q23" s="152"/>
      <c r="R23" s="35"/>
      <c r="S23" s="149"/>
      <c r="T23" s="150"/>
      <c r="U23" s="43"/>
      <c r="V23" s="31"/>
      <c r="W23" s="44"/>
      <c r="X23" s="29"/>
      <c r="Y23" s="30"/>
      <c r="Z23" s="31"/>
      <c r="AA23" s="30"/>
      <c r="AB23" s="31"/>
      <c r="AC23" s="34"/>
      <c r="AD23" s="31"/>
      <c r="AE23" s="35"/>
      <c r="AF23" s="31"/>
    </row>
    <row r="24" spans="1:32" ht="24" customHeight="1">
      <c r="A24" s="35"/>
      <c r="B24" s="149" t="s">
        <v>90</v>
      </c>
      <c r="C24" s="150"/>
      <c r="D24" s="44">
        <v>1095703</v>
      </c>
      <c r="E24" s="31" t="s">
        <v>53</v>
      </c>
      <c r="F24" s="43">
        <v>1095703382</v>
      </c>
      <c r="G24" s="29" t="s">
        <v>54</v>
      </c>
      <c r="H24" s="30">
        <f t="shared" si="3"/>
        <v>1095703</v>
      </c>
      <c r="I24" s="31" t="s">
        <v>53</v>
      </c>
      <c r="J24" s="30">
        <f t="shared" si="4"/>
        <v>0</v>
      </c>
      <c r="K24" s="31" t="s">
        <v>53</v>
      </c>
      <c r="L24" s="32">
        <f t="shared" si="5"/>
        <v>0</v>
      </c>
      <c r="M24" s="31" t="s">
        <v>55</v>
      </c>
      <c r="N24" s="33">
        <f t="shared" si="6"/>
        <v>0</v>
      </c>
      <c r="O24" s="31" t="s">
        <v>55</v>
      </c>
      <c r="P24" s="152"/>
      <c r="Q24" s="152"/>
      <c r="R24" s="35"/>
      <c r="S24" s="149"/>
      <c r="T24" s="150"/>
      <c r="U24" s="43"/>
      <c r="V24" s="31"/>
      <c r="W24" s="44"/>
      <c r="X24" s="29"/>
      <c r="Y24" s="30"/>
      <c r="Z24" s="31"/>
      <c r="AA24" s="35"/>
      <c r="AB24" s="31"/>
      <c r="AC24" s="34"/>
      <c r="AD24" s="31"/>
      <c r="AE24" s="35"/>
      <c r="AF24" s="31"/>
    </row>
    <row r="25" spans="1:32" ht="24" customHeight="1">
      <c r="A25" s="35"/>
      <c r="B25" s="149" t="s">
        <v>91</v>
      </c>
      <c r="C25" s="150"/>
      <c r="D25" s="44">
        <v>75907</v>
      </c>
      <c r="E25" s="31" t="s">
        <v>53</v>
      </c>
      <c r="F25" s="43">
        <v>1090556146</v>
      </c>
      <c r="G25" s="29" t="s">
        <v>54</v>
      </c>
      <c r="H25" s="30">
        <f t="shared" si="3"/>
        <v>1090556</v>
      </c>
      <c r="I25" s="31" t="s">
        <v>53</v>
      </c>
      <c r="J25" s="30">
        <f t="shared" si="4"/>
        <v>1014649</v>
      </c>
      <c r="K25" s="31" t="s">
        <v>53</v>
      </c>
      <c r="L25" s="32">
        <f t="shared" si="5"/>
        <v>9059</v>
      </c>
      <c r="M25" s="31" t="s">
        <v>55</v>
      </c>
      <c r="N25" s="33">
        <f t="shared" si="6"/>
        <v>16297</v>
      </c>
      <c r="O25" s="31" t="s">
        <v>55</v>
      </c>
      <c r="P25" s="152"/>
      <c r="Q25" s="152"/>
      <c r="R25" s="35"/>
      <c r="S25" s="149"/>
      <c r="T25" s="150"/>
      <c r="U25" s="43"/>
      <c r="V25" s="31"/>
      <c r="W25" s="44"/>
      <c r="X25" s="29"/>
      <c r="Y25" s="30"/>
      <c r="Z25" s="31"/>
      <c r="AA25" s="35"/>
      <c r="AB25" s="31"/>
      <c r="AC25" s="34"/>
      <c r="AD25" s="31"/>
      <c r="AE25" s="35"/>
      <c r="AF25" s="31"/>
    </row>
    <row r="26" spans="1:32" ht="24" customHeight="1">
      <c r="A26" s="35"/>
      <c r="B26" s="149" t="s">
        <v>92</v>
      </c>
      <c r="C26" s="150"/>
      <c r="D26" s="44">
        <v>0</v>
      </c>
      <c r="E26" s="31" t="s">
        <v>53</v>
      </c>
      <c r="F26" s="43">
        <v>943368000</v>
      </c>
      <c r="G26" s="29" t="s">
        <v>54</v>
      </c>
      <c r="H26" s="30">
        <f t="shared" si="3"/>
        <v>943368</v>
      </c>
      <c r="I26" s="31" t="s">
        <v>53</v>
      </c>
      <c r="J26" s="30">
        <f t="shared" si="4"/>
        <v>943368</v>
      </c>
      <c r="K26" s="31" t="s">
        <v>53</v>
      </c>
      <c r="L26" s="32">
        <f>ROUND(J26/$AE$29*1000,0)</f>
        <v>8422</v>
      </c>
      <c r="M26" s="31" t="s">
        <v>55</v>
      </c>
      <c r="N26" s="33">
        <f>ROUND(J26/$AE$30*1000,0)</f>
        <v>15152</v>
      </c>
      <c r="O26" s="31" t="s">
        <v>55</v>
      </c>
      <c r="P26" s="152"/>
      <c r="Q26" s="152"/>
      <c r="R26" s="35"/>
      <c r="S26" s="149"/>
      <c r="T26" s="150"/>
      <c r="U26" s="43"/>
      <c r="V26" s="31"/>
      <c r="W26" s="44"/>
      <c r="X26" s="29"/>
      <c r="Y26" s="30"/>
      <c r="Z26" s="31"/>
      <c r="AA26" s="35"/>
      <c r="AB26" s="31"/>
      <c r="AC26" s="34"/>
      <c r="AD26" s="31"/>
      <c r="AE26" s="35"/>
      <c r="AF26" s="31"/>
    </row>
    <row r="27" spans="1:32" ht="24" customHeight="1">
      <c r="A27" s="35"/>
      <c r="B27" s="149" t="s">
        <v>93</v>
      </c>
      <c r="C27" s="150"/>
      <c r="D27" s="44">
        <v>0</v>
      </c>
      <c r="E27" s="31" t="s">
        <v>53</v>
      </c>
      <c r="F27" s="43">
        <v>1354729</v>
      </c>
      <c r="G27" s="29" t="s">
        <v>54</v>
      </c>
      <c r="H27" s="30">
        <f t="shared" si="3"/>
        <v>1355</v>
      </c>
      <c r="I27" s="31" t="s">
        <v>53</v>
      </c>
      <c r="J27" s="30">
        <f t="shared" si="4"/>
        <v>1355</v>
      </c>
      <c r="K27" s="31" t="s">
        <v>53</v>
      </c>
      <c r="L27" s="32">
        <f>ROUND(J27/$AE$29*1000,0)</f>
        <v>12</v>
      </c>
      <c r="M27" s="31" t="s">
        <v>55</v>
      </c>
      <c r="N27" s="33">
        <f>ROUND(J27/$AE$30*1000,0)</f>
        <v>22</v>
      </c>
      <c r="O27" s="31" t="s">
        <v>55</v>
      </c>
      <c r="P27" s="152"/>
      <c r="Q27" s="152"/>
      <c r="R27" s="35"/>
      <c r="S27" s="149"/>
      <c r="T27" s="150"/>
      <c r="U27" s="43"/>
      <c r="V27" s="31"/>
      <c r="W27" s="44"/>
      <c r="X27" s="29"/>
      <c r="Y27" s="30"/>
      <c r="Z27" s="31"/>
      <c r="AA27" s="35"/>
      <c r="AB27" s="31"/>
      <c r="AC27" s="34"/>
      <c r="AD27" s="31"/>
      <c r="AE27" s="35"/>
      <c r="AF27" s="31"/>
    </row>
    <row r="28" spans="1:32" ht="24" customHeight="1">
      <c r="A28" s="154"/>
      <c r="B28" s="155" t="s">
        <v>94</v>
      </c>
      <c r="C28" s="156"/>
      <c r="D28" s="37">
        <f>SUM(D4:D27)</f>
        <v>25122551</v>
      </c>
      <c r="E28" s="36" t="s">
        <v>53</v>
      </c>
      <c r="F28" s="157">
        <f>SUM(F4:F27)</f>
        <v>54674361322</v>
      </c>
      <c r="G28" s="36" t="s">
        <v>54</v>
      </c>
      <c r="H28" s="157">
        <f>SUM(H4:H27)</f>
        <v>54674361</v>
      </c>
      <c r="I28" s="36" t="s">
        <v>53</v>
      </c>
      <c r="J28" s="37">
        <f>SUM(J4:J27)</f>
        <v>29551810</v>
      </c>
      <c r="K28" s="36" t="s">
        <v>53</v>
      </c>
      <c r="L28" s="38">
        <f>SUM(L4:L27)</f>
        <v>263829</v>
      </c>
      <c r="M28" s="36" t="s">
        <v>55</v>
      </c>
      <c r="N28" s="37">
        <f>SUM(N4:N27)</f>
        <v>474652</v>
      </c>
      <c r="O28" s="36" t="s">
        <v>55</v>
      </c>
      <c r="P28" s="152"/>
      <c r="Q28" s="152"/>
      <c r="R28" s="154"/>
      <c r="S28" s="155" t="s">
        <v>95</v>
      </c>
      <c r="T28" s="156"/>
      <c r="U28" s="49">
        <f>SUM(U4:U27)</f>
        <v>26064390</v>
      </c>
      <c r="V28" s="36" t="s">
        <v>53</v>
      </c>
      <c r="W28" s="39">
        <f>SUM(W4:W27)</f>
        <v>54549074164</v>
      </c>
      <c r="X28" s="36" t="s">
        <v>54</v>
      </c>
      <c r="Y28" s="39">
        <f>SUM(Y4:Y27)</f>
        <v>54549074</v>
      </c>
      <c r="Z28" s="36" t="s">
        <v>53</v>
      </c>
      <c r="AA28" s="37">
        <f>SUM(AA4:AA26)</f>
        <v>28484684</v>
      </c>
      <c r="AB28" s="36" t="s">
        <v>53</v>
      </c>
      <c r="AC28" s="38">
        <f>SUM(AC4:AC26)</f>
        <v>254305</v>
      </c>
      <c r="AD28" s="36" t="s">
        <v>55</v>
      </c>
      <c r="AE28" s="39">
        <f>SUM(AE4:AE26)</f>
        <v>457511</v>
      </c>
      <c r="AF28" s="36" t="s">
        <v>55</v>
      </c>
    </row>
    <row r="29" spans="1:32" ht="24" customHeight="1">
      <c r="F29" s="152"/>
      <c r="H29" s="152"/>
      <c r="L29" s="152"/>
      <c r="N29" s="152"/>
      <c r="P29" s="152"/>
      <c r="Q29" s="152"/>
      <c r="W29" s="152"/>
      <c r="Y29" s="152"/>
      <c r="AD29" s="142" t="s">
        <v>96</v>
      </c>
      <c r="AE29" s="158">
        <v>112010</v>
      </c>
    </row>
    <row r="30" spans="1:32" ht="24" customHeight="1">
      <c r="F30" s="50"/>
      <c r="H30" s="50"/>
      <c r="J30" s="159"/>
      <c r="AD30" s="142" t="s">
        <v>97</v>
      </c>
      <c r="AE30" s="158">
        <v>62260</v>
      </c>
    </row>
    <row r="31" spans="1:32" ht="24" customHeight="1">
      <c r="F31" s="50"/>
      <c r="H31" s="50"/>
      <c r="J31" s="159"/>
      <c r="W31" s="160"/>
      <c r="Y31" s="160"/>
      <c r="AA31" s="160"/>
      <c r="AB31" s="160"/>
      <c r="AC31" s="161"/>
      <c r="AE31" s="152"/>
    </row>
    <row r="32" spans="1:32" ht="24" customHeight="1">
      <c r="F32" s="50"/>
      <c r="H32" s="50"/>
      <c r="J32" s="159"/>
      <c r="W32" s="50"/>
      <c r="Y32" s="50"/>
      <c r="AA32" s="162"/>
      <c r="AB32" s="160"/>
      <c r="AC32" s="50"/>
    </row>
    <row r="33" spans="6:29" ht="24" customHeight="1">
      <c r="F33" s="50"/>
      <c r="H33" s="50"/>
      <c r="J33" s="159"/>
      <c r="W33" s="50"/>
      <c r="Y33" s="50"/>
      <c r="AA33" s="162"/>
      <c r="AB33" s="160"/>
      <c r="AC33" s="50"/>
    </row>
    <row r="34" spans="6:29" ht="24" customHeight="1">
      <c r="F34" s="50"/>
      <c r="H34" s="50"/>
      <c r="J34" s="159"/>
      <c r="W34" s="50"/>
      <c r="Y34" s="50"/>
      <c r="AA34" s="162"/>
      <c r="AB34" s="160"/>
      <c r="AC34" s="50"/>
    </row>
    <row r="35" spans="6:29" ht="24" customHeight="1">
      <c r="F35" s="50"/>
      <c r="H35" s="50"/>
      <c r="J35" s="159"/>
      <c r="W35" s="50"/>
      <c r="Y35" s="50"/>
      <c r="AA35" s="162"/>
      <c r="AB35" s="160"/>
      <c r="AC35" s="50"/>
    </row>
    <row r="36" spans="6:29" ht="24" customHeight="1">
      <c r="F36" s="50"/>
      <c r="H36" s="50"/>
      <c r="J36" s="159"/>
      <c r="W36" s="50"/>
      <c r="Y36" s="50"/>
      <c r="AA36" s="162"/>
      <c r="AB36" s="160"/>
      <c r="AC36" s="50"/>
    </row>
    <row r="37" spans="6:29" ht="24" customHeight="1">
      <c r="F37" s="50"/>
      <c r="H37" s="50"/>
      <c r="J37" s="159"/>
      <c r="W37" s="50"/>
      <c r="Y37" s="50"/>
      <c r="AA37" s="162"/>
      <c r="AB37" s="160"/>
      <c r="AC37" s="50"/>
    </row>
    <row r="38" spans="6:29" ht="24" customHeight="1">
      <c r="F38" s="50"/>
      <c r="H38" s="50"/>
      <c r="J38" s="159"/>
      <c r="W38" s="50"/>
      <c r="Y38" s="50"/>
      <c r="AA38" s="162"/>
      <c r="AB38" s="160"/>
      <c r="AC38" s="50"/>
    </row>
    <row r="39" spans="6:29" ht="24" customHeight="1">
      <c r="F39" s="50"/>
      <c r="H39" s="50"/>
      <c r="J39" s="159"/>
      <c r="W39" s="50"/>
      <c r="Y39" s="50"/>
      <c r="AA39" s="162"/>
      <c r="AB39" s="160"/>
      <c r="AC39" s="50"/>
    </row>
    <row r="40" spans="6:29" ht="24" customHeight="1">
      <c r="F40" s="50"/>
      <c r="H40" s="50"/>
      <c r="J40" s="159"/>
      <c r="W40" s="50"/>
      <c r="Y40" s="50"/>
      <c r="AA40" s="162"/>
      <c r="AB40" s="160"/>
      <c r="AC40" s="50"/>
    </row>
    <row r="41" spans="6:29" ht="24" customHeight="1">
      <c r="F41" s="50"/>
      <c r="H41" s="50"/>
      <c r="J41" s="159"/>
      <c r="W41" s="50"/>
      <c r="Y41" s="50"/>
      <c r="AA41" s="162"/>
      <c r="AB41" s="160"/>
      <c r="AC41" s="50"/>
    </row>
    <row r="42" spans="6:29" ht="24" customHeight="1">
      <c r="F42" s="50"/>
      <c r="H42" s="50"/>
      <c r="J42" s="159"/>
      <c r="W42" s="50"/>
      <c r="Y42" s="50"/>
      <c r="AA42" s="162"/>
      <c r="AB42" s="160"/>
      <c r="AC42" s="50"/>
    </row>
    <row r="43" spans="6:29" ht="24" customHeight="1">
      <c r="F43" s="50"/>
      <c r="H43" s="50"/>
      <c r="J43" s="159"/>
      <c r="W43" s="50"/>
      <c r="Y43" s="50"/>
      <c r="AA43" s="162"/>
      <c r="AB43" s="160"/>
      <c r="AC43" s="50"/>
    </row>
    <row r="44" spans="6:29" ht="24" customHeight="1">
      <c r="F44" s="50"/>
      <c r="H44" s="50"/>
      <c r="J44" s="159"/>
      <c r="W44" s="50"/>
      <c r="Y44" s="50"/>
      <c r="AA44" s="162"/>
      <c r="AB44" s="160"/>
      <c r="AC44" s="50"/>
    </row>
    <row r="45" spans="6:29" ht="24" customHeight="1">
      <c r="F45" s="50"/>
      <c r="H45" s="50"/>
      <c r="J45" s="159"/>
      <c r="W45" s="50"/>
      <c r="Y45" s="50"/>
      <c r="AA45" s="162"/>
      <c r="AB45" s="160"/>
      <c r="AC45" s="50"/>
    </row>
    <row r="46" spans="6:29" ht="24" customHeight="1">
      <c r="F46" s="50"/>
      <c r="H46" s="50"/>
      <c r="J46" s="159"/>
      <c r="W46" s="50"/>
      <c r="Y46" s="50"/>
      <c r="AA46" s="162"/>
      <c r="AB46" s="160"/>
      <c r="AC46" s="50"/>
    </row>
    <row r="47" spans="6:29" ht="24" customHeight="1">
      <c r="F47" s="50"/>
      <c r="H47" s="50"/>
      <c r="J47" s="159"/>
      <c r="W47" s="160"/>
      <c r="Y47" s="160"/>
      <c r="AA47" s="160"/>
      <c r="AB47" s="160"/>
      <c r="AC47" s="160"/>
    </row>
    <row r="48" spans="6:29" ht="24" customHeight="1">
      <c r="F48" s="50"/>
      <c r="H48" s="50"/>
      <c r="J48" s="159"/>
    </row>
    <row r="49" spans="6:10" ht="24" customHeight="1">
      <c r="F49" s="50"/>
      <c r="H49" s="50"/>
      <c r="J49" s="159"/>
    </row>
    <row r="50" spans="6:10" ht="24" customHeight="1">
      <c r="F50" s="50"/>
      <c r="H50" s="50"/>
      <c r="J50" s="159"/>
    </row>
    <row r="51" spans="6:10" ht="24" customHeight="1">
      <c r="F51" s="50"/>
      <c r="H51" s="50"/>
      <c r="J51" s="159"/>
    </row>
  </sheetData>
  <mergeCells count="6">
    <mergeCell ref="Y3:Z3"/>
    <mergeCell ref="D3:E3"/>
    <mergeCell ref="F3:G3"/>
    <mergeCell ref="H3:I3"/>
    <mergeCell ref="U3:V3"/>
    <mergeCell ref="W3:X3"/>
  </mergeCells>
  <phoneticPr fontId="2"/>
  <printOptions horizontalCentered="1" gridLinesSet="0"/>
  <pageMargins left="0.19685039370078741" right="0.15748031496062992" top="0.86614173228346458" bottom="0.51181102362204722" header="0.51181102362204722" footer="0.31496062992125984"/>
  <pageSetup paperSize="9" scale="53" orientation="landscape"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5559-B19C-49BF-B151-F98041F1F680}">
  <sheetPr>
    <tabColor rgb="FF00B050"/>
  </sheetPr>
  <dimension ref="A1:AJ100"/>
  <sheetViews>
    <sheetView showGridLines="0" view="pageBreakPreview" zoomScaleNormal="100" zoomScaleSheetLayoutView="100" workbookViewId="0">
      <selection activeCell="X114" sqref="X114"/>
    </sheetView>
  </sheetViews>
  <sheetFormatPr defaultRowHeight="13.5"/>
  <cols>
    <col min="1" max="13" width="2.625" style="1" customWidth="1"/>
    <col min="14" max="14" width="5.125" style="1" customWidth="1"/>
    <col min="15" max="31" width="2.625" style="1" customWidth="1"/>
    <col min="32" max="32" width="2.375" style="1" customWidth="1"/>
    <col min="33" max="34" width="2.625" style="1" customWidth="1"/>
    <col min="35" max="35" width="27.25" style="1" bestFit="1" customWidth="1"/>
    <col min="36" max="36" width="17.25" style="1" bestFit="1" customWidth="1"/>
    <col min="37" max="256" width="9" style="1"/>
    <col min="257" max="269" width="2.625" style="1" customWidth="1"/>
    <col min="270" max="270" width="5.125" style="1" customWidth="1"/>
    <col min="271" max="287" width="2.625" style="1" customWidth="1"/>
    <col min="288" max="288" width="2.375" style="1" customWidth="1"/>
    <col min="289" max="290" width="2.625" style="1" customWidth="1"/>
    <col min="291" max="291" width="27.25" style="1" bestFit="1" customWidth="1"/>
    <col min="292" max="292" width="17.25" style="1" bestFit="1" customWidth="1"/>
    <col min="293" max="512" width="9" style="1"/>
    <col min="513" max="525" width="2.625" style="1" customWidth="1"/>
    <col min="526" max="526" width="5.125" style="1" customWidth="1"/>
    <col min="527" max="543" width="2.625" style="1" customWidth="1"/>
    <col min="544" max="544" width="2.375" style="1" customWidth="1"/>
    <col min="545" max="546" width="2.625" style="1" customWidth="1"/>
    <col min="547" max="547" width="27.25" style="1" bestFit="1" customWidth="1"/>
    <col min="548" max="548" width="17.25" style="1" bestFit="1" customWidth="1"/>
    <col min="549" max="768" width="9" style="1"/>
    <col min="769" max="781" width="2.625" style="1" customWidth="1"/>
    <col min="782" max="782" width="5.125" style="1" customWidth="1"/>
    <col min="783" max="799" width="2.625" style="1" customWidth="1"/>
    <col min="800" max="800" width="2.375" style="1" customWidth="1"/>
    <col min="801" max="802" width="2.625" style="1" customWidth="1"/>
    <col min="803" max="803" width="27.25" style="1" bestFit="1" customWidth="1"/>
    <col min="804" max="804" width="17.25" style="1" bestFit="1" customWidth="1"/>
    <col min="805" max="1024" width="9" style="1"/>
    <col min="1025" max="1037" width="2.625" style="1" customWidth="1"/>
    <col min="1038" max="1038" width="5.125" style="1" customWidth="1"/>
    <col min="1039" max="1055" width="2.625" style="1" customWidth="1"/>
    <col min="1056" max="1056" width="2.375" style="1" customWidth="1"/>
    <col min="1057" max="1058" width="2.625" style="1" customWidth="1"/>
    <col min="1059" max="1059" width="27.25" style="1" bestFit="1" customWidth="1"/>
    <col min="1060" max="1060" width="17.25" style="1" bestFit="1" customWidth="1"/>
    <col min="1061" max="1280" width="9" style="1"/>
    <col min="1281" max="1293" width="2.625" style="1" customWidth="1"/>
    <col min="1294" max="1294" width="5.125" style="1" customWidth="1"/>
    <col min="1295" max="1311" width="2.625" style="1" customWidth="1"/>
    <col min="1312" max="1312" width="2.375" style="1" customWidth="1"/>
    <col min="1313" max="1314" width="2.625" style="1" customWidth="1"/>
    <col min="1315" max="1315" width="27.25" style="1" bestFit="1" customWidth="1"/>
    <col min="1316" max="1316" width="17.25" style="1" bestFit="1" customWidth="1"/>
    <col min="1317" max="1536" width="9" style="1"/>
    <col min="1537" max="1549" width="2.625" style="1" customWidth="1"/>
    <col min="1550" max="1550" width="5.125" style="1" customWidth="1"/>
    <col min="1551" max="1567" width="2.625" style="1" customWidth="1"/>
    <col min="1568" max="1568" width="2.375" style="1" customWidth="1"/>
    <col min="1569" max="1570" width="2.625" style="1" customWidth="1"/>
    <col min="1571" max="1571" width="27.25" style="1" bestFit="1" customWidth="1"/>
    <col min="1572" max="1572" width="17.25" style="1" bestFit="1" customWidth="1"/>
    <col min="1573" max="1792" width="9" style="1"/>
    <col min="1793" max="1805" width="2.625" style="1" customWidth="1"/>
    <col min="1806" max="1806" width="5.125" style="1" customWidth="1"/>
    <col min="1807" max="1823" width="2.625" style="1" customWidth="1"/>
    <col min="1824" max="1824" width="2.375" style="1" customWidth="1"/>
    <col min="1825" max="1826" width="2.625" style="1" customWidth="1"/>
    <col min="1827" max="1827" width="27.25" style="1" bestFit="1" customWidth="1"/>
    <col min="1828" max="1828" width="17.25" style="1" bestFit="1" customWidth="1"/>
    <col min="1829" max="2048" width="9" style="1"/>
    <col min="2049" max="2061" width="2.625" style="1" customWidth="1"/>
    <col min="2062" max="2062" width="5.125" style="1" customWidth="1"/>
    <col min="2063" max="2079" width="2.625" style="1" customWidth="1"/>
    <col min="2080" max="2080" width="2.375" style="1" customWidth="1"/>
    <col min="2081" max="2082" width="2.625" style="1" customWidth="1"/>
    <col min="2083" max="2083" width="27.25" style="1" bestFit="1" customWidth="1"/>
    <col min="2084" max="2084" width="17.25" style="1" bestFit="1" customWidth="1"/>
    <col min="2085" max="2304" width="9" style="1"/>
    <col min="2305" max="2317" width="2.625" style="1" customWidth="1"/>
    <col min="2318" max="2318" width="5.125" style="1" customWidth="1"/>
    <col min="2319" max="2335" width="2.625" style="1" customWidth="1"/>
    <col min="2336" max="2336" width="2.375" style="1" customWidth="1"/>
    <col min="2337" max="2338" width="2.625" style="1" customWidth="1"/>
    <col min="2339" max="2339" width="27.25" style="1" bestFit="1" customWidth="1"/>
    <col min="2340" max="2340" width="17.25" style="1" bestFit="1" customWidth="1"/>
    <col min="2341" max="2560" width="9" style="1"/>
    <col min="2561" max="2573" width="2.625" style="1" customWidth="1"/>
    <col min="2574" max="2574" width="5.125" style="1" customWidth="1"/>
    <col min="2575" max="2591" width="2.625" style="1" customWidth="1"/>
    <col min="2592" max="2592" width="2.375" style="1" customWidth="1"/>
    <col min="2593" max="2594" width="2.625" style="1" customWidth="1"/>
    <col min="2595" max="2595" width="27.25" style="1" bestFit="1" customWidth="1"/>
    <col min="2596" max="2596" width="17.25" style="1" bestFit="1" customWidth="1"/>
    <col min="2597" max="2816" width="9" style="1"/>
    <col min="2817" max="2829" width="2.625" style="1" customWidth="1"/>
    <col min="2830" max="2830" width="5.125" style="1" customWidth="1"/>
    <col min="2831" max="2847" width="2.625" style="1" customWidth="1"/>
    <col min="2848" max="2848" width="2.375" style="1" customWidth="1"/>
    <col min="2849" max="2850" width="2.625" style="1" customWidth="1"/>
    <col min="2851" max="2851" width="27.25" style="1" bestFit="1" customWidth="1"/>
    <col min="2852" max="2852" width="17.25" style="1" bestFit="1" customWidth="1"/>
    <col min="2853" max="3072" width="9" style="1"/>
    <col min="3073" max="3085" width="2.625" style="1" customWidth="1"/>
    <col min="3086" max="3086" width="5.125" style="1" customWidth="1"/>
    <col min="3087" max="3103" width="2.625" style="1" customWidth="1"/>
    <col min="3104" max="3104" width="2.375" style="1" customWidth="1"/>
    <col min="3105" max="3106" width="2.625" style="1" customWidth="1"/>
    <col min="3107" max="3107" width="27.25" style="1" bestFit="1" customWidth="1"/>
    <col min="3108" max="3108" width="17.25" style="1" bestFit="1" customWidth="1"/>
    <col min="3109" max="3328" width="9" style="1"/>
    <col min="3329" max="3341" width="2.625" style="1" customWidth="1"/>
    <col min="3342" max="3342" width="5.125" style="1" customWidth="1"/>
    <col min="3343" max="3359" width="2.625" style="1" customWidth="1"/>
    <col min="3360" max="3360" width="2.375" style="1" customWidth="1"/>
    <col min="3361" max="3362" width="2.625" style="1" customWidth="1"/>
    <col min="3363" max="3363" width="27.25" style="1" bestFit="1" customWidth="1"/>
    <col min="3364" max="3364" width="17.25" style="1" bestFit="1" customWidth="1"/>
    <col min="3365" max="3584" width="9" style="1"/>
    <col min="3585" max="3597" width="2.625" style="1" customWidth="1"/>
    <col min="3598" max="3598" width="5.125" style="1" customWidth="1"/>
    <col min="3599" max="3615" width="2.625" style="1" customWidth="1"/>
    <col min="3616" max="3616" width="2.375" style="1" customWidth="1"/>
    <col min="3617" max="3618" width="2.625" style="1" customWidth="1"/>
    <col min="3619" max="3619" width="27.25" style="1" bestFit="1" customWidth="1"/>
    <col min="3620" max="3620" width="17.25" style="1" bestFit="1" customWidth="1"/>
    <col min="3621" max="3840" width="9" style="1"/>
    <col min="3841" max="3853" width="2.625" style="1" customWidth="1"/>
    <col min="3854" max="3854" width="5.125" style="1" customWidth="1"/>
    <col min="3855" max="3871" width="2.625" style="1" customWidth="1"/>
    <col min="3872" max="3872" width="2.375" style="1" customWidth="1"/>
    <col min="3873" max="3874" width="2.625" style="1" customWidth="1"/>
    <col min="3875" max="3875" width="27.25" style="1" bestFit="1" customWidth="1"/>
    <col min="3876" max="3876" width="17.25" style="1" bestFit="1" customWidth="1"/>
    <col min="3877" max="4096" width="9" style="1"/>
    <col min="4097" max="4109" width="2.625" style="1" customWidth="1"/>
    <col min="4110" max="4110" width="5.125" style="1" customWidth="1"/>
    <col min="4111" max="4127" width="2.625" style="1" customWidth="1"/>
    <col min="4128" max="4128" width="2.375" style="1" customWidth="1"/>
    <col min="4129" max="4130" width="2.625" style="1" customWidth="1"/>
    <col min="4131" max="4131" width="27.25" style="1" bestFit="1" customWidth="1"/>
    <col min="4132" max="4132" width="17.25" style="1" bestFit="1" customWidth="1"/>
    <col min="4133" max="4352" width="9" style="1"/>
    <col min="4353" max="4365" width="2.625" style="1" customWidth="1"/>
    <col min="4366" max="4366" width="5.125" style="1" customWidth="1"/>
    <col min="4367" max="4383" width="2.625" style="1" customWidth="1"/>
    <col min="4384" max="4384" width="2.375" style="1" customWidth="1"/>
    <col min="4385" max="4386" width="2.625" style="1" customWidth="1"/>
    <col min="4387" max="4387" width="27.25" style="1" bestFit="1" customWidth="1"/>
    <col min="4388" max="4388" width="17.25" style="1" bestFit="1" customWidth="1"/>
    <col min="4389" max="4608" width="9" style="1"/>
    <col min="4609" max="4621" width="2.625" style="1" customWidth="1"/>
    <col min="4622" max="4622" width="5.125" style="1" customWidth="1"/>
    <col min="4623" max="4639" width="2.625" style="1" customWidth="1"/>
    <col min="4640" max="4640" width="2.375" style="1" customWidth="1"/>
    <col min="4641" max="4642" width="2.625" style="1" customWidth="1"/>
    <col min="4643" max="4643" width="27.25" style="1" bestFit="1" customWidth="1"/>
    <col min="4644" max="4644" width="17.25" style="1" bestFit="1" customWidth="1"/>
    <col min="4645" max="4864" width="9" style="1"/>
    <col min="4865" max="4877" width="2.625" style="1" customWidth="1"/>
    <col min="4878" max="4878" width="5.125" style="1" customWidth="1"/>
    <col min="4879" max="4895" width="2.625" style="1" customWidth="1"/>
    <col min="4896" max="4896" width="2.375" style="1" customWidth="1"/>
    <col min="4897" max="4898" width="2.625" style="1" customWidth="1"/>
    <col min="4899" max="4899" width="27.25" style="1" bestFit="1" customWidth="1"/>
    <col min="4900" max="4900" width="17.25" style="1" bestFit="1" customWidth="1"/>
    <col min="4901" max="5120" width="9" style="1"/>
    <col min="5121" max="5133" width="2.625" style="1" customWidth="1"/>
    <col min="5134" max="5134" width="5.125" style="1" customWidth="1"/>
    <col min="5135" max="5151" width="2.625" style="1" customWidth="1"/>
    <col min="5152" max="5152" width="2.375" style="1" customWidth="1"/>
    <col min="5153" max="5154" width="2.625" style="1" customWidth="1"/>
    <col min="5155" max="5155" width="27.25" style="1" bestFit="1" customWidth="1"/>
    <col min="5156" max="5156" width="17.25" style="1" bestFit="1" customWidth="1"/>
    <col min="5157" max="5376" width="9" style="1"/>
    <col min="5377" max="5389" width="2.625" style="1" customWidth="1"/>
    <col min="5390" max="5390" width="5.125" style="1" customWidth="1"/>
    <col min="5391" max="5407" width="2.625" style="1" customWidth="1"/>
    <col min="5408" max="5408" width="2.375" style="1" customWidth="1"/>
    <col min="5409" max="5410" width="2.625" style="1" customWidth="1"/>
    <col min="5411" max="5411" width="27.25" style="1" bestFit="1" customWidth="1"/>
    <col min="5412" max="5412" width="17.25" style="1" bestFit="1" customWidth="1"/>
    <col min="5413" max="5632" width="9" style="1"/>
    <col min="5633" max="5645" width="2.625" style="1" customWidth="1"/>
    <col min="5646" max="5646" width="5.125" style="1" customWidth="1"/>
    <col min="5647" max="5663" width="2.625" style="1" customWidth="1"/>
    <col min="5664" max="5664" width="2.375" style="1" customWidth="1"/>
    <col min="5665" max="5666" width="2.625" style="1" customWidth="1"/>
    <col min="5667" max="5667" width="27.25" style="1" bestFit="1" customWidth="1"/>
    <col min="5668" max="5668" width="17.25" style="1" bestFit="1" customWidth="1"/>
    <col min="5669" max="5888" width="9" style="1"/>
    <col min="5889" max="5901" width="2.625" style="1" customWidth="1"/>
    <col min="5902" max="5902" width="5.125" style="1" customWidth="1"/>
    <col min="5903" max="5919" width="2.625" style="1" customWidth="1"/>
    <col min="5920" max="5920" width="2.375" style="1" customWidth="1"/>
    <col min="5921" max="5922" width="2.625" style="1" customWidth="1"/>
    <col min="5923" max="5923" width="27.25" style="1" bestFit="1" customWidth="1"/>
    <col min="5924" max="5924" width="17.25" style="1" bestFit="1" customWidth="1"/>
    <col min="5925" max="6144" width="9" style="1"/>
    <col min="6145" max="6157" width="2.625" style="1" customWidth="1"/>
    <col min="6158" max="6158" width="5.125" style="1" customWidth="1"/>
    <col min="6159" max="6175" width="2.625" style="1" customWidth="1"/>
    <col min="6176" max="6176" width="2.375" style="1" customWidth="1"/>
    <col min="6177" max="6178" width="2.625" style="1" customWidth="1"/>
    <col min="6179" max="6179" width="27.25" style="1" bestFit="1" customWidth="1"/>
    <col min="6180" max="6180" width="17.25" style="1" bestFit="1" customWidth="1"/>
    <col min="6181" max="6400" width="9" style="1"/>
    <col min="6401" max="6413" width="2.625" style="1" customWidth="1"/>
    <col min="6414" max="6414" width="5.125" style="1" customWidth="1"/>
    <col min="6415" max="6431" width="2.625" style="1" customWidth="1"/>
    <col min="6432" max="6432" width="2.375" style="1" customWidth="1"/>
    <col min="6433" max="6434" width="2.625" style="1" customWidth="1"/>
    <col min="6435" max="6435" width="27.25" style="1" bestFit="1" customWidth="1"/>
    <col min="6436" max="6436" width="17.25" style="1" bestFit="1" customWidth="1"/>
    <col min="6437" max="6656" width="9" style="1"/>
    <col min="6657" max="6669" width="2.625" style="1" customWidth="1"/>
    <col min="6670" max="6670" width="5.125" style="1" customWidth="1"/>
    <col min="6671" max="6687" width="2.625" style="1" customWidth="1"/>
    <col min="6688" max="6688" width="2.375" style="1" customWidth="1"/>
    <col min="6689" max="6690" width="2.625" style="1" customWidth="1"/>
    <col min="6691" max="6691" width="27.25" style="1" bestFit="1" customWidth="1"/>
    <col min="6692" max="6692" width="17.25" style="1" bestFit="1" customWidth="1"/>
    <col min="6693" max="6912" width="9" style="1"/>
    <col min="6913" max="6925" width="2.625" style="1" customWidth="1"/>
    <col min="6926" max="6926" width="5.125" style="1" customWidth="1"/>
    <col min="6927" max="6943" width="2.625" style="1" customWidth="1"/>
    <col min="6944" max="6944" width="2.375" style="1" customWidth="1"/>
    <col min="6945" max="6946" width="2.625" style="1" customWidth="1"/>
    <col min="6947" max="6947" width="27.25" style="1" bestFit="1" customWidth="1"/>
    <col min="6948" max="6948" width="17.25" style="1" bestFit="1" customWidth="1"/>
    <col min="6949" max="7168" width="9" style="1"/>
    <col min="7169" max="7181" width="2.625" style="1" customWidth="1"/>
    <col min="7182" max="7182" width="5.125" style="1" customWidth="1"/>
    <col min="7183" max="7199" width="2.625" style="1" customWidth="1"/>
    <col min="7200" max="7200" width="2.375" style="1" customWidth="1"/>
    <col min="7201" max="7202" width="2.625" style="1" customWidth="1"/>
    <col min="7203" max="7203" width="27.25" style="1" bestFit="1" customWidth="1"/>
    <col min="7204" max="7204" width="17.25" style="1" bestFit="1" customWidth="1"/>
    <col min="7205" max="7424" width="9" style="1"/>
    <col min="7425" max="7437" width="2.625" style="1" customWidth="1"/>
    <col min="7438" max="7438" width="5.125" style="1" customWidth="1"/>
    <col min="7439" max="7455" width="2.625" style="1" customWidth="1"/>
    <col min="7456" max="7456" width="2.375" style="1" customWidth="1"/>
    <col min="7457" max="7458" width="2.625" style="1" customWidth="1"/>
    <col min="7459" max="7459" width="27.25" style="1" bestFit="1" customWidth="1"/>
    <col min="7460" max="7460" width="17.25" style="1" bestFit="1" customWidth="1"/>
    <col min="7461" max="7680" width="9" style="1"/>
    <col min="7681" max="7693" width="2.625" style="1" customWidth="1"/>
    <col min="7694" max="7694" width="5.125" style="1" customWidth="1"/>
    <col min="7695" max="7711" width="2.625" style="1" customWidth="1"/>
    <col min="7712" max="7712" width="2.375" style="1" customWidth="1"/>
    <col min="7713" max="7714" width="2.625" style="1" customWidth="1"/>
    <col min="7715" max="7715" width="27.25" style="1" bestFit="1" customWidth="1"/>
    <col min="7716" max="7716" width="17.25" style="1" bestFit="1" customWidth="1"/>
    <col min="7717" max="7936" width="9" style="1"/>
    <col min="7937" max="7949" width="2.625" style="1" customWidth="1"/>
    <col min="7950" max="7950" width="5.125" style="1" customWidth="1"/>
    <col min="7951" max="7967" width="2.625" style="1" customWidth="1"/>
    <col min="7968" max="7968" width="2.375" style="1" customWidth="1"/>
    <col min="7969" max="7970" width="2.625" style="1" customWidth="1"/>
    <col min="7971" max="7971" width="27.25" style="1" bestFit="1" customWidth="1"/>
    <col min="7972" max="7972" width="17.25" style="1" bestFit="1" customWidth="1"/>
    <col min="7973" max="8192" width="9" style="1"/>
    <col min="8193" max="8205" width="2.625" style="1" customWidth="1"/>
    <col min="8206" max="8206" width="5.125" style="1" customWidth="1"/>
    <col min="8207" max="8223" width="2.625" style="1" customWidth="1"/>
    <col min="8224" max="8224" width="2.375" style="1" customWidth="1"/>
    <col min="8225" max="8226" width="2.625" style="1" customWidth="1"/>
    <col min="8227" max="8227" width="27.25" style="1" bestFit="1" customWidth="1"/>
    <col min="8228" max="8228" width="17.25" style="1" bestFit="1" customWidth="1"/>
    <col min="8229" max="8448" width="9" style="1"/>
    <col min="8449" max="8461" width="2.625" style="1" customWidth="1"/>
    <col min="8462" max="8462" width="5.125" style="1" customWidth="1"/>
    <col min="8463" max="8479" width="2.625" style="1" customWidth="1"/>
    <col min="8480" max="8480" width="2.375" style="1" customWidth="1"/>
    <col min="8481" max="8482" width="2.625" style="1" customWidth="1"/>
    <col min="8483" max="8483" width="27.25" style="1" bestFit="1" customWidth="1"/>
    <col min="8484" max="8484" width="17.25" style="1" bestFit="1" customWidth="1"/>
    <col min="8485" max="8704" width="9" style="1"/>
    <col min="8705" max="8717" width="2.625" style="1" customWidth="1"/>
    <col min="8718" max="8718" width="5.125" style="1" customWidth="1"/>
    <col min="8719" max="8735" width="2.625" style="1" customWidth="1"/>
    <col min="8736" max="8736" width="2.375" style="1" customWidth="1"/>
    <col min="8737" max="8738" width="2.625" style="1" customWidth="1"/>
    <col min="8739" max="8739" width="27.25" style="1" bestFit="1" customWidth="1"/>
    <col min="8740" max="8740" width="17.25" style="1" bestFit="1" customWidth="1"/>
    <col min="8741" max="8960" width="9" style="1"/>
    <col min="8961" max="8973" width="2.625" style="1" customWidth="1"/>
    <col min="8974" max="8974" width="5.125" style="1" customWidth="1"/>
    <col min="8975" max="8991" width="2.625" style="1" customWidth="1"/>
    <col min="8992" max="8992" width="2.375" style="1" customWidth="1"/>
    <col min="8993" max="8994" width="2.625" style="1" customWidth="1"/>
    <col min="8995" max="8995" width="27.25" style="1" bestFit="1" customWidth="1"/>
    <col min="8996" max="8996" width="17.25" style="1" bestFit="1" customWidth="1"/>
    <col min="8997" max="9216" width="9" style="1"/>
    <col min="9217" max="9229" width="2.625" style="1" customWidth="1"/>
    <col min="9230" max="9230" width="5.125" style="1" customWidth="1"/>
    <col min="9231" max="9247" width="2.625" style="1" customWidth="1"/>
    <col min="9248" max="9248" width="2.375" style="1" customWidth="1"/>
    <col min="9249" max="9250" width="2.625" style="1" customWidth="1"/>
    <col min="9251" max="9251" width="27.25" style="1" bestFit="1" customWidth="1"/>
    <col min="9252" max="9252" width="17.25" style="1" bestFit="1" customWidth="1"/>
    <col min="9253" max="9472" width="9" style="1"/>
    <col min="9473" max="9485" width="2.625" style="1" customWidth="1"/>
    <col min="9486" max="9486" width="5.125" style="1" customWidth="1"/>
    <col min="9487" max="9503" width="2.625" style="1" customWidth="1"/>
    <col min="9504" max="9504" width="2.375" style="1" customWidth="1"/>
    <col min="9505" max="9506" width="2.625" style="1" customWidth="1"/>
    <col min="9507" max="9507" width="27.25" style="1" bestFit="1" customWidth="1"/>
    <col min="9508" max="9508" width="17.25" style="1" bestFit="1" customWidth="1"/>
    <col min="9509" max="9728" width="9" style="1"/>
    <col min="9729" max="9741" width="2.625" style="1" customWidth="1"/>
    <col min="9742" max="9742" width="5.125" style="1" customWidth="1"/>
    <col min="9743" max="9759" width="2.625" style="1" customWidth="1"/>
    <col min="9760" max="9760" width="2.375" style="1" customWidth="1"/>
    <col min="9761" max="9762" width="2.625" style="1" customWidth="1"/>
    <col min="9763" max="9763" width="27.25" style="1" bestFit="1" customWidth="1"/>
    <col min="9764" max="9764" width="17.25" style="1" bestFit="1" customWidth="1"/>
    <col min="9765" max="9984" width="9" style="1"/>
    <col min="9985" max="9997" width="2.625" style="1" customWidth="1"/>
    <col min="9998" max="9998" width="5.125" style="1" customWidth="1"/>
    <col min="9999" max="10015" width="2.625" style="1" customWidth="1"/>
    <col min="10016" max="10016" width="2.375" style="1" customWidth="1"/>
    <col min="10017" max="10018" width="2.625" style="1" customWidth="1"/>
    <col min="10019" max="10019" width="27.25" style="1" bestFit="1" customWidth="1"/>
    <col min="10020" max="10020" width="17.25" style="1" bestFit="1" customWidth="1"/>
    <col min="10021" max="10240" width="9" style="1"/>
    <col min="10241" max="10253" width="2.625" style="1" customWidth="1"/>
    <col min="10254" max="10254" width="5.125" style="1" customWidth="1"/>
    <col min="10255" max="10271" width="2.625" style="1" customWidth="1"/>
    <col min="10272" max="10272" width="2.375" style="1" customWidth="1"/>
    <col min="10273" max="10274" width="2.625" style="1" customWidth="1"/>
    <col min="10275" max="10275" width="27.25" style="1" bestFit="1" customWidth="1"/>
    <col min="10276" max="10276" width="17.25" style="1" bestFit="1" customWidth="1"/>
    <col min="10277" max="10496" width="9" style="1"/>
    <col min="10497" max="10509" width="2.625" style="1" customWidth="1"/>
    <col min="10510" max="10510" width="5.125" style="1" customWidth="1"/>
    <col min="10511" max="10527" width="2.625" style="1" customWidth="1"/>
    <col min="10528" max="10528" width="2.375" style="1" customWidth="1"/>
    <col min="10529" max="10530" width="2.625" style="1" customWidth="1"/>
    <col min="10531" max="10531" width="27.25" style="1" bestFit="1" customWidth="1"/>
    <col min="10532" max="10532" width="17.25" style="1" bestFit="1" customWidth="1"/>
    <col min="10533" max="10752" width="9" style="1"/>
    <col min="10753" max="10765" width="2.625" style="1" customWidth="1"/>
    <col min="10766" max="10766" width="5.125" style="1" customWidth="1"/>
    <col min="10767" max="10783" width="2.625" style="1" customWidth="1"/>
    <col min="10784" max="10784" width="2.375" style="1" customWidth="1"/>
    <col min="10785" max="10786" width="2.625" style="1" customWidth="1"/>
    <col min="10787" max="10787" width="27.25" style="1" bestFit="1" customWidth="1"/>
    <col min="10788" max="10788" width="17.25" style="1" bestFit="1" customWidth="1"/>
    <col min="10789" max="11008" width="9" style="1"/>
    <col min="11009" max="11021" width="2.625" style="1" customWidth="1"/>
    <col min="11022" max="11022" width="5.125" style="1" customWidth="1"/>
    <col min="11023" max="11039" width="2.625" style="1" customWidth="1"/>
    <col min="11040" max="11040" width="2.375" style="1" customWidth="1"/>
    <col min="11041" max="11042" width="2.625" style="1" customWidth="1"/>
    <col min="11043" max="11043" width="27.25" style="1" bestFit="1" customWidth="1"/>
    <col min="11044" max="11044" width="17.25" style="1" bestFit="1" customWidth="1"/>
    <col min="11045" max="11264" width="9" style="1"/>
    <col min="11265" max="11277" width="2.625" style="1" customWidth="1"/>
    <col min="11278" max="11278" width="5.125" style="1" customWidth="1"/>
    <col min="11279" max="11295" width="2.625" style="1" customWidth="1"/>
    <col min="11296" max="11296" width="2.375" style="1" customWidth="1"/>
    <col min="11297" max="11298" width="2.625" style="1" customWidth="1"/>
    <col min="11299" max="11299" width="27.25" style="1" bestFit="1" customWidth="1"/>
    <col min="11300" max="11300" width="17.25" style="1" bestFit="1" customWidth="1"/>
    <col min="11301" max="11520" width="9" style="1"/>
    <col min="11521" max="11533" width="2.625" style="1" customWidth="1"/>
    <col min="11534" max="11534" width="5.125" style="1" customWidth="1"/>
    <col min="11535" max="11551" width="2.625" style="1" customWidth="1"/>
    <col min="11552" max="11552" width="2.375" style="1" customWidth="1"/>
    <col min="11553" max="11554" width="2.625" style="1" customWidth="1"/>
    <col min="11555" max="11555" width="27.25" style="1" bestFit="1" customWidth="1"/>
    <col min="11556" max="11556" width="17.25" style="1" bestFit="1" customWidth="1"/>
    <col min="11557" max="11776" width="9" style="1"/>
    <col min="11777" max="11789" width="2.625" style="1" customWidth="1"/>
    <col min="11790" max="11790" width="5.125" style="1" customWidth="1"/>
    <col min="11791" max="11807" width="2.625" style="1" customWidth="1"/>
    <col min="11808" max="11808" width="2.375" style="1" customWidth="1"/>
    <col min="11809" max="11810" width="2.625" style="1" customWidth="1"/>
    <col min="11811" max="11811" width="27.25" style="1" bestFit="1" customWidth="1"/>
    <col min="11812" max="11812" width="17.25" style="1" bestFit="1" customWidth="1"/>
    <col min="11813" max="12032" width="9" style="1"/>
    <col min="12033" max="12045" width="2.625" style="1" customWidth="1"/>
    <col min="12046" max="12046" width="5.125" style="1" customWidth="1"/>
    <col min="12047" max="12063" width="2.625" style="1" customWidth="1"/>
    <col min="12064" max="12064" width="2.375" style="1" customWidth="1"/>
    <col min="12065" max="12066" width="2.625" style="1" customWidth="1"/>
    <col min="12067" max="12067" width="27.25" style="1" bestFit="1" customWidth="1"/>
    <col min="12068" max="12068" width="17.25" style="1" bestFit="1" customWidth="1"/>
    <col min="12069" max="12288" width="9" style="1"/>
    <col min="12289" max="12301" width="2.625" style="1" customWidth="1"/>
    <col min="12302" max="12302" width="5.125" style="1" customWidth="1"/>
    <col min="12303" max="12319" width="2.625" style="1" customWidth="1"/>
    <col min="12320" max="12320" width="2.375" style="1" customWidth="1"/>
    <col min="12321" max="12322" width="2.625" style="1" customWidth="1"/>
    <col min="12323" max="12323" width="27.25" style="1" bestFit="1" customWidth="1"/>
    <col min="12324" max="12324" width="17.25" style="1" bestFit="1" customWidth="1"/>
    <col min="12325" max="12544" width="9" style="1"/>
    <col min="12545" max="12557" width="2.625" style="1" customWidth="1"/>
    <col min="12558" max="12558" width="5.125" style="1" customWidth="1"/>
    <col min="12559" max="12575" width="2.625" style="1" customWidth="1"/>
    <col min="12576" max="12576" width="2.375" style="1" customWidth="1"/>
    <col min="12577" max="12578" width="2.625" style="1" customWidth="1"/>
    <col min="12579" max="12579" width="27.25" style="1" bestFit="1" customWidth="1"/>
    <col min="12580" max="12580" width="17.25" style="1" bestFit="1" customWidth="1"/>
    <col min="12581" max="12800" width="9" style="1"/>
    <col min="12801" max="12813" width="2.625" style="1" customWidth="1"/>
    <col min="12814" max="12814" width="5.125" style="1" customWidth="1"/>
    <col min="12815" max="12831" width="2.625" style="1" customWidth="1"/>
    <col min="12832" max="12832" width="2.375" style="1" customWidth="1"/>
    <col min="12833" max="12834" width="2.625" style="1" customWidth="1"/>
    <col min="12835" max="12835" width="27.25" style="1" bestFit="1" customWidth="1"/>
    <col min="12836" max="12836" width="17.25" style="1" bestFit="1" customWidth="1"/>
    <col min="12837" max="13056" width="9" style="1"/>
    <col min="13057" max="13069" width="2.625" style="1" customWidth="1"/>
    <col min="13070" max="13070" width="5.125" style="1" customWidth="1"/>
    <col min="13071" max="13087" width="2.625" style="1" customWidth="1"/>
    <col min="13088" max="13088" width="2.375" style="1" customWidth="1"/>
    <col min="13089" max="13090" width="2.625" style="1" customWidth="1"/>
    <col min="13091" max="13091" width="27.25" style="1" bestFit="1" customWidth="1"/>
    <col min="13092" max="13092" width="17.25" style="1" bestFit="1" customWidth="1"/>
    <col min="13093" max="13312" width="9" style="1"/>
    <col min="13313" max="13325" width="2.625" style="1" customWidth="1"/>
    <col min="13326" max="13326" width="5.125" style="1" customWidth="1"/>
    <col min="13327" max="13343" width="2.625" style="1" customWidth="1"/>
    <col min="13344" max="13344" width="2.375" style="1" customWidth="1"/>
    <col min="13345" max="13346" width="2.625" style="1" customWidth="1"/>
    <col min="13347" max="13347" width="27.25" style="1" bestFit="1" customWidth="1"/>
    <col min="13348" max="13348" width="17.25" style="1" bestFit="1" customWidth="1"/>
    <col min="13349" max="13568" width="9" style="1"/>
    <col min="13569" max="13581" width="2.625" style="1" customWidth="1"/>
    <col min="13582" max="13582" width="5.125" style="1" customWidth="1"/>
    <col min="13583" max="13599" width="2.625" style="1" customWidth="1"/>
    <col min="13600" max="13600" width="2.375" style="1" customWidth="1"/>
    <col min="13601" max="13602" width="2.625" style="1" customWidth="1"/>
    <col min="13603" max="13603" width="27.25" style="1" bestFit="1" customWidth="1"/>
    <col min="13604" max="13604" width="17.25" style="1" bestFit="1" customWidth="1"/>
    <col min="13605" max="13824" width="9" style="1"/>
    <col min="13825" max="13837" width="2.625" style="1" customWidth="1"/>
    <col min="13838" max="13838" width="5.125" style="1" customWidth="1"/>
    <col min="13839" max="13855" width="2.625" style="1" customWidth="1"/>
    <col min="13856" max="13856" width="2.375" style="1" customWidth="1"/>
    <col min="13857" max="13858" width="2.625" style="1" customWidth="1"/>
    <col min="13859" max="13859" width="27.25" style="1" bestFit="1" customWidth="1"/>
    <col min="13860" max="13860" width="17.25" style="1" bestFit="1" customWidth="1"/>
    <col min="13861" max="14080" width="9" style="1"/>
    <col min="14081" max="14093" width="2.625" style="1" customWidth="1"/>
    <col min="14094" max="14094" width="5.125" style="1" customWidth="1"/>
    <col min="14095" max="14111" width="2.625" style="1" customWidth="1"/>
    <col min="14112" max="14112" width="2.375" style="1" customWidth="1"/>
    <col min="14113" max="14114" width="2.625" style="1" customWidth="1"/>
    <col min="14115" max="14115" width="27.25" style="1" bestFit="1" customWidth="1"/>
    <col min="14116" max="14116" width="17.25" style="1" bestFit="1" customWidth="1"/>
    <col min="14117" max="14336" width="9" style="1"/>
    <col min="14337" max="14349" width="2.625" style="1" customWidth="1"/>
    <col min="14350" max="14350" width="5.125" style="1" customWidth="1"/>
    <col min="14351" max="14367" width="2.625" style="1" customWidth="1"/>
    <col min="14368" max="14368" width="2.375" style="1" customWidth="1"/>
    <col min="14369" max="14370" width="2.625" style="1" customWidth="1"/>
    <col min="14371" max="14371" width="27.25" style="1" bestFit="1" customWidth="1"/>
    <col min="14372" max="14372" width="17.25" style="1" bestFit="1" customWidth="1"/>
    <col min="14373" max="14592" width="9" style="1"/>
    <col min="14593" max="14605" width="2.625" style="1" customWidth="1"/>
    <col min="14606" max="14606" width="5.125" style="1" customWidth="1"/>
    <col min="14607" max="14623" width="2.625" style="1" customWidth="1"/>
    <col min="14624" max="14624" width="2.375" style="1" customWidth="1"/>
    <col min="14625" max="14626" width="2.625" style="1" customWidth="1"/>
    <col min="14627" max="14627" width="27.25" style="1" bestFit="1" customWidth="1"/>
    <col min="14628" max="14628" width="17.25" style="1" bestFit="1" customWidth="1"/>
    <col min="14629" max="14848" width="9" style="1"/>
    <col min="14849" max="14861" width="2.625" style="1" customWidth="1"/>
    <col min="14862" max="14862" width="5.125" style="1" customWidth="1"/>
    <col min="14863" max="14879" width="2.625" style="1" customWidth="1"/>
    <col min="14880" max="14880" width="2.375" style="1" customWidth="1"/>
    <col min="14881" max="14882" width="2.625" style="1" customWidth="1"/>
    <col min="14883" max="14883" width="27.25" style="1" bestFit="1" customWidth="1"/>
    <col min="14884" max="14884" width="17.25" style="1" bestFit="1" customWidth="1"/>
    <col min="14885" max="15104" width="9" style="1"/>
    <col min="15105" max="15117" width="2.625" style="1" customWidth="1"/>
    <col min="15118" max="15118" width="5.125" style="1" customWidth="1"/>
    <col min="15119" max="15135" width="2.625" style="1" customWidth="1"/>
    <col min="15136" max="15136" width="2.375" style="1" customWidth="1"/>
    <col min="15137" max="15138" width="2.625" style="1" customWidth="1"/>
    <col min="15139" max="15139" width="27.25" style="1" bestFit="1" customWidth="1"/>
    <col min="15140" max="15140" width="17.25" style="1" bestFit="1" customWidth="1"/>
    <col min="15141" max="15360" width="9" style="1"/>
    <col min="15361" max="15373" width="2.625" style="1" customWidth="1"/>
    <col min="15374" max="15374" width="5.125" style="1" customWidth="1"/>
    <col min="15375" max="15391" width="2.625" style="1" customWidth="1"/>
    <col min="15392" max="15392" width="2.375" style="1" customWidth="1"/>
    <col min="15393" max="15394" width="2.625" style="1" customWidth="1"/>
    <col min="15395" max="15395" width="27.25" style="1" bestFit="1" customWidth="1"/>
    <col min="15396" max="15396" width="17.25" style="1" bestFit="1" customWidth="1"/>
    <col min="15397" max="15616" width="9" style="1"/>
    <col min="15617" max="15629" width="2.625" style="1" customWidth="1"/>
    <col min="15630" max="15630" width="5.125" style="1" customWidth="1"/>
    <col min="15631" max="15647" width="2.625" style="1" customWidth="1"/>
    <col min="15648" max="15648" width="2.375" style="1" customWidth="1"/>
    <col min="15649" max="15650" width="2.625" style="1" customWidth="1"/>
    <col min="15651" max="15651" width="27.25" style="1" bestFit="1" customWidth="1"/>
    <col min="15652" max="15652" width="17.25" style="1" bestFit="1" customWidth="1"/>
    <col min="15653" max="15872" width="9" style="1"/>
    <col min="15873" max="15885" width="2.625" style="1" customWidth="1"/>
    <col min="15886" max="15886" width="5.125" style="1" customWidth="1"/>
    <col min="15887" max="15903" width="2.625" style="1" customWidth="1"/>
    <col min="15904" max="15904" width="2.375" style="1" customWidth="1"/>
    <col min="15905" max="15906" width="2.625" style="1" customWidth="1"/>
    <col min="15907" max="15907" width="27.25" style="1" bestFit="1" customWidth="1"/>
    <col min="15908" max="15908" width="17.25" style="1" bestFit="1" customWidth="1"/>
    <col min="15909" max="16128" width="9" style="1"/>
    <col min="16129" max="16141" width="2.625" style="1" customWidth="1"/>
    <col min="16142" max="16142" width="5.125" style="1" customWidth="1"/>
    <col min="16143" max="16159" width="2.625" style="1" customWidth="1"/>
    <col min="16160" max="16160" width="2.375" style="1" customWidth="1"/>
    <col min="16161" max="16162" width="2.625" style="1" customWidth="1"/>
    <col min="16163" max="16163" width="27.25" style="1" bestFit="1" customWidth="1"/>
    <col min="16164" max="16164" width="17.25" style="1" bestFit="1" customWidth="1"/>
    <col min="16165" max="16384" width="9" style="1"/>
  </cols>
  <sheetData>
    <row r="1" spans="1:35" ht="29.25" customHeight="1">
      <c r="A1" s="519" t="s">
        <v>204</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row>
    <row r="2" spans="1:35" ht="13.5" customHeight="1">
      <c r="A2" s="623" t="s">
        <v>216</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7"/>
    </row>
    <row r="3" spans="1:35">
      <c r="A3" s="623"/>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7"/>
    </row>
    <row r="4" spans="1:35" s="332" customFormat="1">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row>
    <row r="5" spans="1:35">
      <c r="A5" s="348" t="s">
        <v>8</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row>
    <row r="6" spans="1:35">
      <c r="A6" s="348"/>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row>
    <row r="7" spans="1:35" s="3" customFormat="1" ht="18" customHeight="1">
      <c r="A7" s="498" t="s">
        <v>11</v>
      </c>
      <c r="B7" s="499"/>
      <c r="C7" s="499"/>
      <c r="D7" s="499"/>
      <c r="E7" s="499"/>
      <c r="F7" s="499"/>
      <c r="G7" s="500"/>
      <c r="H7" s="504" t="s">
        <v>205</v>
      </c>
      <c r="I7" s="505"/>
      <c r="J7" s="505"/>
      <c r="K7" s="505"/>
      <c r="L7" s="505"/>
      <c r="M7" s="505"/>
      <c r="N7" s="505"/>
      <c r="O7" s="507" t="s">
        <v>206</v>
      </c>
      <c r="P7" s="508"/>
      <c r="Q7" s="508"/>
      <c r="R7" s="508"/>
      <c r="S7" s="508"/>
      <c r="T7" s="509"/>
      <c r="U7" s="504" t="s">
        <v>208</v>
      </c>
      <c r="V7" s="505"/>
      <c r="W7" s="505"/>
      <c r="X7" s="505"/>
      <c r="Y7" s="505"/>
      <c r="Z7" s="505"/>
      <c r="AA7" s="504" t="s">
        <v>207</v>
      </c>
      <c r="AB7" s="505"/>
      <c r="AC7" s="505"/>
      <c r="AD7" s="505"/>
      <c r="AE7" s="505"/>
      <c r="AF7" s="505"/>
      <c r="AG7" s="513"/>
      <c r="AH7" s="137"/>
      <c r="AI7" s="340"/>
    </row>
    <row r="8" spans="1:35" s="3" customFormat="1" ht="18" customHeight="1">
      <c r="A8" s="501"/>
      <c r="B8" s="502"/>
      <c r="C8" s="502"/>
      <c r="D8" s="502"/>
      <c r="E8" s="502"/>
      <c r="F8" s="502"/>
      <c r="G8" s="503"/>
      <c r="H8" s="506"/>
      <c r="I8" s="506"/>
      <c r="J8" s="506"/>
      <c r="K8" s="506"/>
      <c r="L8" s="506"/>
      <c r="M8" s="506"/>
      <c r="N8" s="506"/>
      <c r="O8" s="510"/>
      <c r="P8" s="511"/>
      <c r="Q8" s="511"/>
      <c r="R8" s="511"/>
      <c r="S8" s="511"/>
      <c r="T8" s="512"/>
      <c r="U8" s="506"/>
      <c r="V8" s="506"/>
      <c r="W8" s="506"/>
      <c r="X8" s="506"/>
      <c r="Y8" s="506"/>
      <c r="Z8" s="506"/>
      <c r="AA8" s="506"/>
      <c r="AB8" s="506"/>
      <c r="AC8" s="506"/>
      <c r="AD8" s="506"/>
      <c r="AE8" s="506"/>
      <c r="AF8" s="506"/>
      <c r="AG8" s="514"/>
      <c r="AH8" s="137"/>
    </row>
    <row r="9" spans="1:35" s="3" customFormat="1" ht="18" customHeight="1">
      <c r="A9" s="604" t="s">
        <v>32</v>
      </c>
      <c r="B9" s="605"/>
      <c r="C9" s="605"/>
      <c r="D9" s="605"/>
      <c r="E9" s="605"/>
      <c r="F9" s="605"/>
      <c r="G9" s="606"/>
      <c r="H9" s="609">
        <v>1164207</v>
      </c>
      <c r="I9" s="624"/>
      <c r="J9" s="624"/>
      <c r="K9" s="624"/>
      <c r="L9" s="624"/>
      <c r="M9" s="624"/>
      <c r="N9" s="624"/>
      <c r="O9" s="624">
        <v>572941</v>
      </c>
      <c r="P9" s="624"/>
      <c r="Q9" s="624"/>
      <c r="R9" s="624"/>
      <c r="S9" s="624"/>
      <c r="T9" s="624"/>
      <c r="U9" s="625">
        <v>568094</v>
      </c>
      <c r="V9" s="625"/>
      <c r="W9" s="625"/>
      <c r="X9" s="625"/>
      <c r="Y9" s="625"/>
      <c r="Z9" s="625"/>
      <c r="AA9" s="613">
        <v>1141035</v>
      </c>
      <c r="AB9" s="614"/>
      <c r="AC9" s="614"/>
      <c r="AD9" s="614"/>
      <c r="AE9" s="614"/>
      <c r="AF9" s="614"/>
      <c r="AG9" s="615"/>
      <c r="AH9" s="333"/>
      <c r="AI9" s="334"/>
    </row>
    <row r="10" spans="1:35" s="3" customFormat="1" ht="13.5" customHeight="1">
      <c r="A10" s="352"/>
      <c r="B10" s="353"/>
      <c r="C10" s="353"/>
      <c r="D10" s="353"/>
      <c r="E10" s="354"/>
      <c r="F10" s="354"/>
      <c r="G10" s="355" t="s">
        <v>4</v>
      </c>
      <c r="H10" s="573" t="s">
        <v>5</v>
      </c>
      <c r="I10" s="574"/>
      <c r="J10" s="574"/>
      <c r="K10" s="574"/>
      <c r="L10" s="574"/>
      <c r="M10" s="574"/>
      <c r="N10" s="571"/>
      <c r="O10" s="594">
        <v>49.21</v>
      </c>
      <c r="P10" s="616"/>
      <c r="Q10" s="616"/>
      <c r="R10" s="616"/>
      <c r="S10" s="616"/>
      <c r="T10" s="616"/>
      <c r="U10" s="594">
        <v>48.8</v>
      </c>
      <c r="V10" s="616"/>
      <c r="W10" s="616"/>
      <c r="X10" s="616"/>
      <c r="Y10" s="616"/>
      <c r="Z10" s="616"/>
      <c r="AA10" s="592">
        <v>98.01</v>
      </c>
      <c r="AB10" s="593"/>
      <c r="AC10" s="593"/>
      <c r="AD10" s="593"/>
      <c r="AE10" s="593"/>
      <c r="AF10" s="593"/>
      <c r="AG10" s="595"/>
      <c r="AH10" s="335"/>
      <c r="AI10" s="336"/>
    </row>
    <row r="11" spans="1:35" s="3" customFormat="1" ht="18" customHeight="1">
      <c r="A11" s="604" t="s">
        <v>217</v>
      </c>
      <c r="B11" s="605"/>
      <c r="C11" s="605"/>
      <c r="D11" s="605"/>
      <c r="E11" s="605"/>
      <c r="F11" s="605"/>
      <c r="G11" s="606"/>
      <c r="H11" s="607">
        <v>650076</v>
      </c>
      <c r="I11" s="608"/>
      <c r="J11" s="608"/>
      <c r="K11" s="608"/>
      <c r="L11" s="608"/>
      <c r="M11" s="608"/>
      <c r="N11" s="609"/>
      <c r="O11" s="607">
        <v>0</v>
      </c>
      <c r="P11" s="608"/>
      <c r="Q11" s="608"/>
      <c r="R11" s="608"/>
      <c r="S11" s="608"/>
      <c r="T11" s="609"/>
      <c r="U11" s="617">
        <v>596460</v>
      </c>
      <c r="V11" s="618"/>
      <c r="W11" s="618"/>
      <c r="X11" s="618"/>
      <c r="Y11" s="618"/>
      <c r="Z11" s="619"/>
      <c r="AA11" s="620">
        <v>596460</v>
      </c>
      <c r="AB11" s="621"/>
      <c r="AC11" s="621"/>
      <c r="AD11" s="621"/>
      <c r="AE11" s="621"/>
      <c r="AF11" s="621"/>
      <c r="AG11" s="622"/>
      <c r="AH11" s="333"/>
      <c r="AI11" s="334"/>
    </row>
    <row r="12" spans="1:35" s="3" customFormat="1" ht="13.5" customHeight="1">
      <c r="A12" s="352"/>
      <c r="B12" s="353"/>
      <c r="C12" s="353"/>
      <c r="D12" s="353"/>
      <c r="E12" s="354"/>
      <c r="F12" s="354"/>
      <c r="G12" s="355" t="s">
        <v>4</v>
      </c>
      <c r="H12" s="573" t="s">
        <v>5</v>
      </c>
      <c r="I12" s="574"/>
      <c r="J12" s="574"/>
      <c r="K12" s="574"/>
      <c r="L12" s="574"/>
      <c r="M12" s="574"/>
      <c r="N12" s="571"/>
      <c r="O12" s="592">
        <v>0</v>
      </c>
      <c r="P12" s="593"/>
      <c r="Q12" s="593"/>
      <c r="R12" s="593"/>
      <c r="S12" s="593"/>
      <c r="T12" s="594"/>
      <c r="U12" s="592">
        <v>91.75</v>
      </c>
      <c r="V12" s="593"/>
      <c r="W12" s="593"/>
      <c r="X12" s="593"/>
      <c r="Y12" s="593"/>
      <c r="Z12" s="594"/>
      <c r="AA12" s="592">
        <v>91.75</v>
      </c>
      <c r="AB12" s="593"/>
      <c r="AC12" s="593"/>
      <c r="AD12" s="593"/>
      <c r="AE12" s="593"/>
      <c r="AF12" s="593"/>
      <c r="AG12" s="595"/>
      <c r="AH12" s="335"/>
      <c r="AI12" s="336"/>
    </row>
    <row r="13" spans="1:35" s="3" customFormat="1" ht="18" customHeight="1">
      <c r="A13" s="604" t="s">
        <v>12</v>
      </c>
      <c r="B13" s="605"/>
      <c r="C13" s="605"/>
      <c r="D13" s="605"/>
      <c r="E13" s="605"/>
      <c r="F13" s="605"/>
      <c r="G13" s="606"/>
      <c r="H13" s="607">
        <f>H15-H9-H11</f>
        <v>189105</v>
      </c>
      <c r="I13" s="608"/>
      <c r="J13" s="608"/>
      <c r="K13" s="608"/>
      <c r="L13" s="608"/>
      <c r="M13" s="608"/>
      <c r="N13" s="609"/>
      <c r="O13" s="607">
        <v>26836</v>
      </c>
      <c r="P13" s="608"/>
      <c r="Q13" s="608"/>
      <c r="R13" s="608"/>
      <c r="S13" s="608"/>
      <c r="T13" s="609"/>
      <c r="U13" s="610">
        <v>185704</v>
      </c>
      <c r="V13" s="611"/>
      <c r="W13" s="611"/>
      <c r="X13" s="611"/>
      <c r="Y13" s="611"/>
      <c r="Z13" s="612"/>
      <c r="AA13" s="613">
        <v>212540</v>
      </c>
      <c r="AB13" s="614"/>
      <c r="AC13" s="614"/>
      <c r="AD13" s="614"/>
      <c r="AE13" s="614"/>
      <c r="AF13" s="614"/>
      <c r="AG13" s="615"/>
      <c r="AH13" s="333"/>
      <c r="AI13" s="334"/>
    </row>
    <row r="14" spans="1:35" s="3" customFormat="1" ht="13.5" customHeight="1">
      <c r="A14" s="352"/>
      <c r="B14" s="353"/>
      <c r="C14" s="353"/>
      <c r="D14" s="353"/>
      <c r="E14" s="354"/>
      <c r="F14" s="354"/>
      <c r="G14" s="355" t="s">
        <v>4</v>
      </c>
      <c r="H14" s="573" t="s">
        <v>5</v>
      </c>
      <c r="I14" s="574"/>
      <c r="J14" s="574"/>
      <c r="K14" s="574"/>
      <c r="L14" s="574"/>
      <c r="M14" s="574"/>
      <c r="N14" s="571"/>
      <c r="O14" s="592">
        <v>14.19</v>
      </c>
      <c r="P14" s="593"/>
      <c r="Q14" s="593"/>
      <c r="R14" s="593"/>
      <c r="S14" s="593"/>
      <c r="T14" s="594"/>
      <c r="U14" s="592">
        <v>98.2</v>
      </c>
      <c r="V14" s="593"/>
      <c r="W14" s="593"/>
      <c r="X14" s="593"/>
      <c r="Y14" s="593"/>
      <c r="Z14" s="594"/>
      <c r="AA14" s="592">
        <v>112.39</v>
      </c>
      <c r="AB14" s="593"/>
      <c r="AC14" s="593"/>
      <c r="AD14" s="593"/>
      <c r="AE14" s="593"/>
      <c r="AF14" s="593"/>
      <c r="AG14" s="595"/>
      <c r="AH14" s="335"/>
      <c r="AI14" s="336"/>
    </row>
    <row r="15" spans="1:35" s="10" customFormat="1" ht="18" customHeight="1">
      <c r="A15" s="596" t="s">
        <v>13</v>
      </c>
      <c r="B15" s="597"/>
      <c r="C15" s="597"/>
      <c r="D15" s="597"/>
      <c r="E15" s="597"/>
      <c r="F15" s="597"/>
      <c r="G15" s="598"/>
      <c r="H15" s="599">
        <v>2003388</v>
      </c>
      <c r="I15" s="600"/>
      <c r="J15" s="600"/>
      <c r="K15" s="600"/>
      <c r="L15" s="600"/>
      <c r="M15" s="600"/>
      <c r="N15" s="601"/>
      <c r="O15" s="599">
        <v>599777</v>
      </c>
      <c r="P15" s="600"/>
      <c r="Q15" s="600"/>
      <c r="R15" s="600"/>
      <c r="S15" s="600"/>
      <c r="T15" s="601"/>
      <c r="U15" s="602">
        <v>1350258</v>
      </c>
      <c r="V15" s="602"/>
      <c r="W15" s="602"/>
      <c r="X15" s="602"/>
      <c r="Y15" s="602"/>
      <c r="Z15" s="602"/>
      <c r="AA15" s="599">
        <v>1950035</v>
      </c>
      <c r="AB15" s="600"/>
      <c r="AC15" s="600"/>
      <c r="AD15" s="600"/>
      <c r="AE15" s="600"/>
      <c r="AF15" s="600"/>
      <c r="AG15" s="603"/>
      <c r="AH15" s="339"/>
      <c r="AI15" s="334"/>
    </row>
    <row r="16" spans="1:35" s="3" customFormat="1" ht="13.5" customHeight="1">
      <c r="A16" s="4"/>
      <c r="B16" s="5"/>
      <c r="C16" s="5"/>
      <c r="D16" s="5"/>
      <c r="E16" s="8"/>
      <c r="F16" s="8"/>
      <c r="G16" s="9" t="s">
        <v>4</v>
      </c>
      <c r="H16" s="439" t="s">
        <v>5</v>
      </c>
      <c r="I16" s="440"/>
      <c r="J16" s="440"/>
      <c r="K16" s="440"/>
      <c r="L16" s="440"/>
      <c r="M16" s="440"/>
      <c r="N16" s="437"/>
      <c r="O16" s="443">
        <v>29.94</v>
      </c>
      <c r="P16" s="444"/>
      <c r="Q16" s="444"/>
      <c r="R16" s="444"/>
      <c r="S16" s="444"/>
      <c r="T16" s="444"/>
      <c r="U16" s="443">
        <v>67.400000000000006</v>
      </c>
      <c r="V16" s="444"/>
      <c r="W16" s="444"/>
      <c r="X16" s="444"/>
      <c r="Y16" s="444"/>
      <c r="Z16" s="444"/>
      <c r="AA16" s="486">
        <v>97.34</v>
      </c>
      <c r="AB16" s="487"/>
      <c r="AC16" s="487"/>
      <c r="AD16" s="487"/>
      <c r="AE16" s="487"/>
      <c r="AF16" s="487"/>
      <c r="AG16" s="488"/>
      <c r="AH16" s="338"/>
      <c r="AI16" s="336"/>
    </row>
    <row r="17" spans="1:35" s="3" customFormat="1">
      <c r="AI17" s="12"/>
    </row>
    <row r="18" spans="1:35" s="3" customFormat="1">
      <c r="A18" s="10" t="e">
        <f>CONCATENATE("（令和",#REF!,".10.1～令和",3,".3.31）")</f>
        <v>#REF!</v>
      </c>
      <c r="B18" s="3" t="s">
        <v>14</v>
      </c>
      <c r="AG18" s="11" t="s">
        <v>10</v>
      </c>
      <c r="AH18" s="11"/>
      <c r="AI18" s="12"/>
    </row>
    <row r="19" spans="1:35" s="3" customFormat="1" ht="18" customHeight="1">
      <c r="A19" s="498" t="s">
        <v>11</v>
      </c>
      <c r="B19" s="499"/>
      <c r="C19" s="499"/>
      <c r="D19" s="499"/>
      <c r="E19" s="499"/>
      <c r="F19" s="499"/>
      <c r="G19" s="500"/>
      <c r="H19" s="504" t="s">
        <v>205</v>
      </c>
      <c r="I19" s="505"/>
      <c r="J19" s="505"/>
      <c r="K19" s="505"/>
      <c r="L19" s="505"/>
      <c r="M19" s="505"/>
      <c r="N19" s="505"/>
      <c r="O19" s="507" t="s">
        <v>206</v>
      </c>
      <c r="P19" s="508"/>
      <c r="Q19" s="508"/>
      <c r="R19" s="508"/>
      <c r="S19" s="508"/>
      <c r="T19" s="509"/>
      <c r="U19" s="504" t="s">
        <v>208</v>
      </c>
      <c r="V19" s="505"/>
      <c r="W19" s="505"/>
      <c r="X19" s="505"/>
      <c r="Y19" s="505"/>
      <c r="Z19" s="505"/>
      <c r="AA19" s="504" t="s">
        <v>207</v>
      </c>
      <c r="AB19" s="505"/>
      <c r="AC19" s="505"/>
      <c r="AD19" s="505"/>
      <c r="AE19" s="505"/>
      <c r="AF19" s="505"/>
      <c r="AG19" s="513"/>
      <c r="AH19" s="137"/>
      <c r="AI19" s="356"/>
    </row>
    <row r="20" spans="1:35" s="3" customFormat="1" ht="18" customHeight="1">
      <c r="A20" s="501"/>
      <c r="B20" s="502"/>
      <c r="C20" s="502"/>
      <c r="D20" s="502"/>
      <c r="E20" s="502"/>
      <c r="F20" s="502"/>
      <c r="G20" s="503"/>
      <c r="H20" s="506"/>
      <c r="I20" s="506"/>
      <c r="J20" s="506"/>
      <c r="K20" s="506"/>
      <c r="L20" s="506"/>
      <c r="M20" s="506"/>
      <c r="N20" s="506"/>
      <c r="O20" s="510"/>
      <c r="P20" s="511"/>
      <c r="Q20" s="511"/>
      <c r="R20" s="511"/>
      <c r="S20" s="511"/>
      <c r="T20" s="512"/>
      <c r="U20" s="506"/>
      <c r="V20" s="506"/>
      <c r="W20" s="506"/>
      <c r="X20" s="506"/>
      <c r="Y20" s="506"/>
      <c r="Z20" s="506"/>
      <c r="AA20" s="506"/>
      <c r="AB20" s="506"/>
      <c r="AC20" s="506"/>
      <c r="AD20" s="506"/>
      <c r="AE20" s="506"/>
      <c r="AF20" s="506"/>
      <c r="AG20" s="514"/>
      <c r="AH20" s="137"/>
      <c r="AI20" s="12"/>
    </row>
    <row r="21" spans="1:35" s="3" customFormat="1" ht="18" customHeight="1">
      <c r="A21" s="478" t="s">
        <v>218</v>
      </c>
      <c r="B21" s="479"/>
      <c r="C21" s="479"/>
      <c r="D21" s="479"/>
      <c r="E21" s="479"/>
      <c r="F21" s="479"/>
      <c r="G21" s="480"/>
      <c r="H21" s="481">
        <v>18645</v>
      </c>
      <c r="I21" s="482"/>
      <c r="J21" s="482"/>
      <c r="K21" s="482"/>
      <c r="L21" s="482"/>
      <c r="M21" s="482"/>
      <c r="N21" s="482"/>
      <c r="O21" s="482">
        <v>11270</v>
      </c>
      <c r="P21" s="482"/>
      <c r="Q21" s="482"/>
      <c r="R21" s="482"/>
      <c r="S21" s="482"/>
      <c r="T21" s="482"/>
      <c r="U21" s="482">
        <v>5619</v>
      </c>
      <c r="V21" s="482"/>
      <c r="W21" s="482"/>
      <c r="X21" s="482"/>
      <c r="Y21" s="482"/>
      <c r="Z21" s="482"/>
      <c r="AA21" s="515">
        <v>16889</v>
      </c>
      <c r="AB21" s="515"/>
      <c r="AC21" s="515"/>
      <c r="AD21" s="515"/>
      <c r="AE21" s="515"/>
      <c r="AF21" s="515"/>
      <c r="AG21" s="516"/>
      <c r="AH21" s="337"/>
      <c r="AI21" s="334"/>
    </row>
    <row r="22" spans="1:35" s="3" customFormat="1" ht="13.5" customHeight="1">
      <c r="A22" s="4"/>
      <c r="B22" s="5"/>
      <c r="C22" s="5"/>
      <c r="D22" s="5"/>
      <c r="E22" s="8"/>
      <c r="F22" s="8"/>
      <c r="G22" s="9" t="s">
        <v>4</v>
      </c>
      <c r="H22" s="439" t="s">
        <v>5</v>
      </c>
      <c r="I22" s="440"/>
      <c r="J22" s="440"/>
      <c r="K22" s="440"/>
      <c r="L22" s="440"/>
      <c r="M22" s="440"/>
      <c r="N22" s="437"/>
      <c r="O22" s="443">
        <v>60.45</v>
      </c>
      <c r="P22" s="444"/>
      <c r="Q22" s="444"/>
      <c r="R22" s="444"/>
      <c r="S22" s="444"/>
      <c r="T22" s="444"/>
      <c r="U22" s="443">
        <v>30.14</v>
      </c>
      <c r="V22" s="444"/>
      <c r="W22" s="444"/>
      <c r="X22" s="444"/>
      <c r="Y22" s="444"/>
      <c r="Z22" s="444"/>
      <c r="AA22" s="486">
        <v>90.59</v>
      </c>
      <c r="AB22" s="487"/>
      <c r="AC22" s="487"/>
      <c r="AD22" s="487"/>
      <c r="AE22" s="487"/>
      <c r="AF22" s="487"/>
      <c r="AG22" s="488"/>
      <c r="AH22" s="338"/>
      <c r="AI22" s="336"/>
    </row>
    <row r="23" spans="1:35" s="3" customFormat="1" ht="18" customHeight="1">
      <c r="A23" s="478" t="s">
        <v>33</v>
      </c>
      <c r="B23" s="479"/>
      <c r="C23" s="479"/>
      <c r="D23" s="479"/>
      <c r="E23" s="479"/>
      <c r="F23" s="479"/>
      <c r="G23" s="480"/>
      <c r="H23" s="481">
        <v>79877</v>
      </c>
      <c r="I23" s="482"/>
      <c r="J23" s="482"/>
      <c r="K23" s="482"/>
      <c r="L23" s="482"/>
      <c r="M23" s="482"/>
      <c r="N23" s="482"/>
      <c r="O23" s="482">
        <v>49794</v>
      </c>
      <c r="P23" s="482"/>
      <c r="Q23" s="482"/>
      <c r="R23" s="482"/>
      <c r="S23" s="482"/>
      <c r="T23" s="482"/>
      <c r="U23" s="482">
        <v>23891</v>
      </c>
      <c r="V23" s="482"/>
      <c r="W23" s="482"/>
      <c r="X23" s="482"/>
      <c r="Y23" s="482"/>
      <c r="Z23" s="482"/>
      <c r="AA23" s="483">
        <v>73685</v>
      </c>
      <c r="AB23" s="484"/>
      <c r="AC23" s="484"/>
      <c r="AD23" s="484"/>
      <c r="AE23" s="484"/>
      <c r="AF23" s="484"/>
      <c r="AG23" s="485"/>
      <c r="AH23" s="337"/>
      <c r="AI23" s="334"/>
    </row>
    <row r="24" spans="1:35" s="3" customFormat="1" ht="13.5" customHeight="1">
      <c r="A24" s="4"/>
      <c r="B24" s="5"/>
      <c r="C24" s="5"/>
      <c r="D24" s="5"/>
      <c r="E24" s="8"/>
      <c r="F24" s="8"/>
      <c r="G24" s="9" t="s">
        <v>4</v>
      </c>
      <c r="H24" s="439" t="s">
        <v>5</v>
      </c>
      <c r="I24" s="440"/>
      <c r="J24" s="440"/>
      <c r="K24" s="440"/>
      <c r="L24" s="440"/>
      <c r="M24" s="440"/>
      <c r="N24" s="437"/>
      <c r="O24" s="443">
        <v>62.34</v>
      </c>
      <c r="P24" s="444"/>
      <c r="Q24" s="444"/>
      <c r="R24" s="444"/>
      <c r="S24" s="444"/>
      <c r="T24" s="444"/>
      <c r="U24" s="443">
        <v>29.91</v>
      </c>
      <c r="V24" s="444"/>
      <c r="W24" s="444"/>
      <c r="X24" s="444"/>
      <c r="Y24" s="444"/>
      <c r="Z24" s="444"/>
      <c r="AA24" s="486">
        <v>92.25</v>
      </c>
      <c r="AB24" s="487"/>
      <c r="AC24" s="487"/>
      <c r="AD24" s="487"/>
      <c r="AE24" s="487"/>
      <c r="AF24" s="487"/>
      <c r="AG24" s="488"/>
      <c r="AH24" s="338"/>
      <c r="AI24" s="336"/>
    </row>
    <row r="25" spans="1:35" s="3" customFormat="1" ht="18" hidden="1" customHeight="1">
      <c r="A25" s="478" t="str">
        <f>"受託工事費"</f>
        <v>受託工事費</v>
      </c>
      <c r="B25" s="479"/>
      <c r="C25" s="479"/>
      <c r="D25" s="479"/>
      <c r="E25" s="479"/>
      <c r="F25" s="479"/>
      <c r="G25" s="480"/>
      <c r="H25" s="481">
        <v>0</v>
      </c>
      <c r="I25" s="482"/>
      <c r="J25" s="482"/>
      <c r="K25" s="482"/>
      <c r="L25" s="482"/>
      <c r="M25" s="482"/>
      <c r="N25" s="482"/>
      <c r="O25" s="482">
        <v>0</v>
      </c>
      <c r="P25" s="482"/>
      <c r="Q25" s="482"/>
      <c r="R25" s="482"/>
      <c r="S25" s="482"/>
      <c r="T25" s="482"/>
      <c r="U25" s="482">
        <f>AA25-O25</f>
        <v>0</v>
      </c>
      <c r="V25" s="482"/>
      <c r="W25" s="482"/>
      <c r="X25" s="482"/>
      <c r="Y25" s="482"/>
      <c r="Z25" s="482"/>
      <c r="AA25" s="483">
        <v>0</v>
      </c>
      <c r="AB25" s="484"/>
      <c r="AC25" s="484"/>
      <c r="AD25" s="484"/>
      <c r="AE25" s="484"/>
      <c r="AF25" s="484"/>
      <c r="AG25" s="485"/>
      <c r="AH25" s="337"/>
      <c r="AI25" s="334"/>
    </row>
    <row r="26" spans="1:35" s="3" customFormat="1" ht="13.5" hidden="1" customHeight="1">
      <c r="A26" s="4"/>
      <c r="B26" s="5"/>
      <c r="C26" s="5"/>
      <c r="D26" s="5"/>
      <c r="E26" s="8"/>
      <c r="F26" s="8"/>
      <c r="G26" s="9" t="s">
        <v>4</v>
      </c>
      <c r="H26" s="439" t="s">
        <v>5</v>
      </c>
      <c r="I26" s="440"/>
      <c r="J26" s="440"/>
      <c r="K26" s="440"/>
      <c r="L26" s="440"/>
      <c r="M26" s="440"/>
      <c r="N26" s="437"/>
      <c r="O26" s="443" t="str">
        <f>IF($H$25=0,"",ROUND(O25/$H$25*100,2))</f>
        <v/>
      </c>
      <c r="P26" s="444"/>
      <c r="Q26" s="444"/>
      <c r="R26" s="444"/>
      <c r="S26" s="444"/>
      <c r="T26" s="444"/>
      <c r="U26" s="443" t="str">
        <f>IF($H$25=0,"",ROUND(U25/$H$25*100,2))</f>
        <v/>
      </c>
      <c r="V26" s="444"/>
      <c r="W26" s="444"/>
      <c r="X26" s="444"/>
      <c r="Y26" s="444"/>
      <c r="Z26" s="444"/>
      <c r="AA26" s="486">
        <f>SUM(O26:Z26)</f>
        <v>0</v>
      </c>
      <c r="AB26" s="487"/>
      <c r="AC26" s="487"/>
      <c r="AD26" s="487"/>
      <c r="AE26" s="487"/>
      <c r="AF26" s="487"/>
      <c r="AG26" s="488"/>
      <c r="AH26" s="338"/>
      <c r="AI26" s="336"/>
    </row>
    <row r="27" spans="1:35" s="3" customFormat="1" ht="18" customHeight="1">
      <c r="A27" s="478" t="s">
        <v>219</v>
      </c>
      <c r="B27" s="479"/>
      <c r="C27" s="479"/>
      <c r="D27" s="479"/>
      <c r="E27" s="479"/>
      <c r="F27" s="479"/>
      <c r="G27" s="480"/>
      <c r="H27" s="481">
        <v>397168</v>
      </c>
      <c r="I27" s="482"/>
      <c r="J27" s="482"/>
      <c r="K27" s="482"/>
      <c r="L27" s="482"/>
      <c r="M27" s="482"/>
      <c r="N27" s="482"/>
      <c r="O27" s="482">
        <v>271339</v>
      </c>
      <c r="P27" s="482"/>
      <c r="Q27" s="482"/>
      <c r="R27" s="482"/>
      <c r="S27" s="482"/>
      <c r="T27" s="482"/>
      <c r="U27" s="482">
        <v>109363</v>
      </c>
      <c r="V27" s="482"/>
      <c r="W27" s="482"/>
      <c r="X27" s="482"/>
      <c r="Y27" s="482"/>
      <c r="Z27" s="482"/>
      <c r="AA27" s="483">
        <v>380702</v>
      </c>
      <c r="AB27" s="484"/>
      <c r="AC27" s="484"/>
      <c r="AD27" s="484"/>
      <c r="AE27" s="484"/>
      <c r="AF27" s="484"/>
      <c r="AG27" s="485"/>
      <c r="AH27" s="337"/>
      <c r="AI27" s="334"/>
    </row>
    <row r="28" spans="1:35" s="3" customFormat="1" ht="13.5" customHeight="1">
      <c r="A28" s="4"/>
      <c r="B28" s="5"/>
      <c r="C28" s="5"/>
      <c r="D28" s="5"/>
      <c r="E28" s="8"/>
      <c r="F28" s="8"/>
      <c r="G28" s="9" t="s">
        <v>4</v>
      </c>
      <c r="H28" s="439" t="s">
        <v>5</v>
      </c>
      <c r="I28" s="440"/>
      <c r="J28" s="440"/>
      <c r="K28" s="440"/>
      <c r="L28" s="440"/>
      <c r="M28" s="440"/>
      <c r="N28" s="437"/>
      <c r="O28" s="443">
        <v>68.319999999999993</v>
      </c>
      <c r="P28" s="444"/>
      <c r="Q28" s="444"/>
      <c r="R28" s="444"/>
      <c r="S28" s="444"/>
      <c r="T28" s="444"/>
      <c r="U28" s="443">
        <v>27.54</v>
      </c>
      <c r="V28" s="444"/>
      <c r="W28" s="444"/>
      <c r="X28" s="444"/>
      <c r="Y28" s="444"/>
      <c r="Z28" s="444"/>
      <c r="AA28" s="486">
        <v>95.86</v>
      </c>
      <c r="AB28" s="487"/>
      <c r="AC28" s="487"/>
      <c r="AD28" s="487"/>
      <c r="AE28" s="487"/>
      <c r="AF28" s="487"/>
      <c r="AG28" s="488"/>
      <c r="AH28" s="338"/>
      <c r="AI28" s="336"/>
    </row>
    <row r="29" spans="1:35" s="3" customFormat="1" ht="18" customHeight="1">
      <c r="A29" s="478" t="s">
        <v>15</v>
      </c>
      <c r="B29" s="479"/>
      <c r="C29" s="479"/>
      <c r="D29" s="479"/>
      <c r="E29" s="479"/>
      <c r="F29" s="479"/>
      <c r="G29" s="480"/>
      <c r="H29" s="481">
        <v>177907</v>
      </c>
      <c r="I29" s="482"/>
      <c r="J29" s="482"/>
      <c r="K29" s="482"/>
      <c r="L29" s="482"/>
      <c r="M29" s="482"/>
      <c r="N29" s="482"/>
      <c r="O29" s="482">
        <v>40664</v>
      </c>
      <c r="P29" s="482"/>
      <c r="Q29" s="482"/>
      <c r="R29" s="482"/>
      <c r="S29" s="482"/>
      <c r="T29" s="482"/>
      <c r="U29" s="482">
        <v>127902</v>
      </c>
      <c r="V29" s="482"/>
      <c r="W29" s="482"/>
      <c r="X29" s="482"/>
      <c r="Y29" s="482"/>
      <c r="Z29" s="482"/>
      <c r="AA29" s="483">
        <v>168566</v>
      </c>
      <c r="AB29" s="484"/>
      <c r="AC29" s="484"/>
      <c r="AD29" s="484"/>
      <c r="AE29" s="484"/>
      <c r="AF29" s="484"/>
      <c r="AG29" s="485"/>
      <c r="AH29" s="337"/>
      <c r="AI29" s="334"/>
    </row>
    <row r="30" spans="1:35" s="3" customFormat="1" ht="13.5" customHeight="1">
      <c r="A30" s="4"/>
      <c r="B30" s="5"/>
      <c r="C30" s="5"/>
      <c r="D30" s="5"/>
      <c r="E30" s="8"/>
      <c r="F30" s="8"/>
      <c r="G30" s="9" t="s">
        <v>4</v>
      </c>
      <c r="H30" s="439" t="s">
        <v>5</v>
      </c>
      <c r="I30" s="440"/>
      <c r="J30" s="440"/>
      <c r="K30" s="440"/>
      <c r="L30" s="440"/>
      <c r="M30" s="440"/>
      <c r="N30" s="437"/>
      <c r="O30" s="443">
        <v>22.86</v>
      </c>
      <c r="P30" s="444"/>
      <c r="Q30" s="444"/>
      <c r="R30" s="444"/>
      <c r="S30" s="444"/>
      <c r="T30" s="444"/>
      <c r="U30" s="443">
        <v>71.89</v>
      </c>
      <c r="V30" s="444"/>
      <c r="W30" s="444"/>
      <c r="X30" s="444"/>
      <c r="Y30" s="444"/>
      <c r="Z30" s="444"/>
      <c r="AA30" s="486">
        <v>94.75</v>
      </c>
      <c r="AB30" s="487"/>
      <c r="AC30" s="487"/>
      <c r="AD30" s="487"/>
      <c r="AE30" s="487"/>
      <c r="AF30" s="487"/>
      <c r="AG30" s="488"/>
      <c r="AH30" s="338"/>
      <c r="AI30" s="336"/>
    </row>
    <row r="31" spans="1:35" s="3" customFormat="1" ht="18" customHeight="1">
      <c r="A31" s="478" t="s">
        <v>220</v>
      </c>
      <c r="B31" s="479"/>
      <c r="C31" s="479"/>
      <c r="D31" s="479"/>
      <c r="E31" s="479"/>
      <c r="F31" s="479"/>
      <c r="G31" s="480"/>
      <c r="H31" s="481">
        <v>1201622</v>
      </c>
      <c r="I31" s="482"/>
      <c r="J31" s="482"/>
      <c r="K31" s="482"/>
      <c r="L31" s="482"/>
      <c r="M31" s="482"/>
      <c r="N31" s="482"/>
      <c r="O31" s="482">
        <v>0</v>
      </c>
      <c r="P31" s="482"/>
      <c r="Q31" s="482"/>
      <c r="R31" s="482"/>
      <c r="S31" s="482"/>
      <c r="T31" s="482"/>
      <c r="U31" s="482">
        <v>1211044</v>
      </c>
      <c r="V31" s="482"/>
      <c r="W31" s="482"/>
      <c r="X31" s="482"/>
      <c r="Y31" s="482"/>
      <c r="Z31" s="482"/>
      <c r="AA31" s="483">
        <v>1211044</v>
      </c>
      <c r="AB31" s="484"/>
      <c r="AC31" s="484"/>
      <c r="AD31" s="484"/>
      <c r="AE31" s="484"/>
      <c r="AF31" s="484"/>
      <c r="AG31" s="485"/>
      <c r="AH31" s="337"/>
      <c r="AI31" s="334"/>
    </row>
    <row r="32" spans="1:35" s="3" customFormat="1" ht="13.5" customHeight="1">
      <c r="A32" s="4"/>
      <c r="B32" s="5"/>
      <c r="C32" s="5"/>
      <c r="D32" s="5"/>
      <c r="E32" s="8"/>
      <c r="F32" s="8"/>
      <c r="G32" s="9" t="s">
        <v>4</v>
      </c>
      <c r="H32" s="439" t="s">
        <v>5</v>
      </c>
      <c r="I32" s="440"/>
      <c r="J32" s="440"/>
      <c r="K32" s="440"/>
      <c r="L32" s="440"/>
      <c r="M32" s="440"/>
      <c r="N32" s="437"/>
      <c r="O32" s="443">
        <v>0</v>
      </c>
      <c r="P32" s="444"/>
      <c r="Q32" s="444"/>
      <c r="R32" s="444"/>
      <c r="S32" s="444"/>
      <c r="T32" s="444"/>
      <c r="U32" s="443">
        <v>100.78</v>
      </c>
      <c r="V32" s="444"/>
      <c r="W32" s="444"/>
      <c r="X32" s="444"/>
      <c r="Y32" s="444"/>
      <c r="Z32" s="444"/>
      <c r="AA32" s="486">
        <v>100.78</v>
      </c>
      <c r="AB32" s="487"/>
      <c r="AC32" s="487"/>
      <c r="AD32" s="487"/>
      <c r="AE32" s="487"/>
      <c r="AF32" s="487"/>
      <c r="AG32" s="488"/>
      <c r="AH32" s="338"/>
      <c r="AI32" s="336"/>
    </row>
    <row r="33" spans="1:36" s="3" customFormat="1" ht="18" customHeight="1">
      <c r="A33" s="478" t="s">
        <v>16</v>
      </c>
      <c r="B33" s="479"/>
      <c r="C33" s="479"/>
      <c r="D33" s="479"/>
      <c r="E33" s="479"/>
      <c r="F33" s="479"/>
      <c r="G33" s="480"/>
      <c r="H33" s="481">
        <v>168627</v>
      </c>
      <c r="I33" s="482"/>
      <c r="J33" s="482"/>
      <c r="K33" s="482"/>
      <c r="L33" s="482"/>
      <c r="M33" s="482"/>
      <c r="N33" s="482"/>
      <c r="O33" s="482">
        <v>66250</v>
      </c>
      <c r="P33" s="482"/>
      <c r="Q33" s="482"/>
      <c r="R33" s="482"/>
      <c r="S33" s="482"/>
      <c r="T33" s="482"/>
      <c r="U33" s="482">
        <v>94947</v>
      </c>
      <c r="V33" s="482"/>
      <c r="W33" s="482"/>
      <c r="X33" s="482"/>
      <c r="Y33" s="482"/>
      <c r="Z33" s="482"/>
      <c r="AA33" s="483">
        <v>161197</v>
      </c>
      <c r="AB33" s="484"/>
      <c r="AC33" s="484"/>
      <c r="AD33" s="484"/>
      <c r="AE33" s="484"/>
      <c r="AF33" s="484"/>
      <c r="AG33" s="485"/>
      <c r="AH33" s="337"/>
      <c r="AI33" s="334"/>
    </row>
    <row r="34" spans="1:36" s="3" customFormat="1" ht="13.5" customHeight="1">
      <c r="A34" s="4"/>
      <c r="B34" s="5"/>
      <c r="C34" s="5"/>
      <c r="D34" s="5"/>
      <c r="E34" s="8"/>
      <c r="F34" s="8"/>
      <c r="G34" s="9" t="s">
        <v>4</v>
      </c>
      <c r="H34" s="439" t="s">
        <v>5</v>
      </c>
      <c r="I34" s="440"/>
      <c r="J34" s="440"/>
      <c r="K34" s="440"/>
      <c r="L34" s="440"/>
      <c r="M34" s="440"/>
      <c r="N34" s="437"/>
      <c r="O34" s="443">
        <v>39.29</v>
      </c>
      <c r="P34" s="444"/>
      <c r="Q34" s="444"/>
      <c r="R34" s="444"/>
      <c r="S34" s="444"/>
      <c r="T34" s="444"/>
      <c r="U34" s="443">
        <v>56.31</v>
      </c>
      <c r="V34" s="444"/>
      <c r="W34" s="444"/>
      <c r="X34" s="444"/>
      <c r="Y34" s="444"/>
      <c r="Z34" s="444"/>
      <c r="AA34" s="486">
        <v>95.6</v>
      </c>
      <c r="AB34" s="487"/>
      <c r="AC34" s="487"/>
      <c r="AD34" s="487"/>
      <c r="AE34" s="487"/>
      <c r="AF34" s="487"/>
      <c r="AG34" s="488"/>
      <c r="AH34" s="338"/>
      <c r="AI34" s="336"/>
    </row>
    <row r="35" spans="1:36" s="3" customFormat="1" ht="18" customHeight="1">
      <c r="A35" s="478" t="s">
        <v>17</v>
      </c>
      <c r="B35" s="479"/>
      <c r="C35" s="479"/>
      <c r="D35" s="479"/>
      <c r="E35" s="479"/>
      <c r="F35" s="479"/>
      <c r="G35" s="480"/>
      <c r="H35" s="481">
        <v>2001</v>
      </c>
      <c r="I35" s="482"/>
      <c r="J35" s="482"/>
      <c r="K35" s="482"/>
      <c r="L35" s="482"/>
      <c r="M35" s="482"/>
      <c r="N35" s="482"/>
      <c r="O35" s="482">
        <v>609</v>
      </c>
      <c r="P35" s="482"/>
      <c r="Q35" s="482"/>
      <c r="R35" s="482"/>
      <c r="S35" s="482"/>
      <c r="T35" s="482"/>
      <c r="U35" s="482">
        <v>57</v>
      </c>
      <c r="V35" s="482"/>
      <c r="W35" s="482"/>
      <c r="X35" s="482"/>
      <c r="Y35" s="482"/>
      <c r="Z35" s="482"/>
      <c r="AA35" s="483">
        <v>666</v>
      </c>
      <c r="AB35" s="484"/>
      <c r="AC35" s="484"/>
      <c r="AD35" s="484"/>
      <c r="AE35" s="484"/>
      <c r="AF35" s="484"/>
      <c r="AG35" s="485"/>
      <c r="AH35" s="337"/>
      <c r="AI35" s="334"/>
    </row>
    <row r="36" spans="1:36" s="3" customFormat="1" ht="13.5" customHeight="1">
      <c r="A36" s="4"/>
      <c r="B36" s="5"/>
      <c r="C36" s="5"/>
      <c r="D36" s="5"/>
      <c r="E36" s="8"/>
      <c r="F36" s="8"/>
      <c r="G36" s="9" t="s">
        <v>4</v>
      </c>
      <c r="H36" s="439" t="s">
        <v>5</v>
      </c>
      <c r="I36" s="440"/>
      <c r="J36" s="440"/>
      <c r="K36" s="440"/>
      <c r="L36" s="440"/>
      <c r="M36" s="440"/>
      <c r="N36" s="437"/>
      <c r="O36" s="443">
        <v>30.43</v>
      </c>
      <c r="P36" s="444"/>
      <c r="Q36" s="444"/>
      <c r="R36" s="444"/>
      <c r="S36" s="444"/>
      <c r="T36" s="444"/>
      <c r="U36" s="443">
        <v>2.85</v>
      </c>
      <c r="V36" s="444"/>
      <c r="W36" s="444"/>
      <c r="X36" s="444"/>
      <c r="Y36" s="444"/>
      <c r="Z36" s="444"/>
      <c r="AA36" s="486">
        <v>33.28</v>
      </c>
      <c r="AB36" s="487"/>
      <c r="AC36" s="487"/>
      <c r="AD36" s="487"/>
      <c r="AE36" s="487"/>
      <c r="AF36" s="487"/>
      <c r="AG36" s="488"/>
      <c r="AH36" s="338"/>
      <c r="AI36" s="336"/>
    </row>
    <row r="37" spans="1:36" s="3" customFormat="1" ht="18" customHeight="1">
      <c r="A37" s="478" t="s">
        <v>18</v>
      </c>
      <c r="B37" s="479"/>
      <c r="C37" s="479"/>
      <c r="D37" s="479"/>
      <c r="E37" s="479"/>
      <c r="F37" s="479"/>
      <c r="G37" s="480"/>
      <c r="H37" s="587">
        <v>10000</v>
      </c>
      <c r="I37" s="588"/>
      <c r="J37" s="588"/>
      <c r="K37" s="588"/>
      <c r="L37" s="588"/>
      <c r="M37" s="588"/>
      <c r="N37" s="588"/>
      <c r="O37" s="482">
        <v>0</v>
      </c>
      <c r="P37" s="482"/>
      <c r="Q37" s="482"/>
      <c r="R37" s="482"/>
      <c r="S37" s="482"/>
      <c r="T37" s="482"/>
      <c r="U37" s="482">
        <v>0</v>
      </c>
      <c r="V37" s="482"/>
      <c r="W37" s="482"/>
      <c r="X37" s="482"/>
      <c r="Y37" s="482"/>
      <c r="Z37" s="482"/>
      <c r="AA37" s="483">
        <v>0</v>
      </c>
      <c r="AB37" s="484"/>
      <c r="AC37" s="484"/>
      <c r="AD37" s="484"/>
      <c r="AE37" s="484"/>
      <c r="AF37" s="484"/>
      <c r="AG37" s="485"/>
      <c r="AH37" s="337"/>
      <c r="AI37" s="334"/>
    </row>
    <row r="38" spans="1:36" s="3" customFormat="1" ht="13.5" customHeight="1">
      <c r="A38" s="4"/>
      <c r="B38" s="5"/>
      <c r="C38" s="5"/>
      <c r="D38" s="5"/>
      <c r="E38" s="8"/>
      <c r="F38" s="8"/>
      <c r="G38" s="9" t="s">
        <v>4</v>
      </c>
      <c r="H38" s="589" t="s">
        <v>5</v>
      </c>
      <c r="I38" s="590"/>
      <c r="J38" s="590"/>
      <c r="K38" s="590"/>
      <c r="L38" s="590"/>
      <c r="M38" s="590"/>
      <c r="N38" s="591"/>
      <c r="O38" s="443">
        <v>0</v>
      </c>
      <c r="P38" s="444"/>
      <c r="Q38" s="444"/>
      <c r="R38" s="444"/>
      <c r="S38" s="444"/>
      <c r="T38" s="444"/>
      <c r="U38" s="443">
        <v>0</v>
      </c>
      <c r="V38" s="444"/>
      <c r="W38" s="444"/>
      <c r="X38" s="444"/>
      <c r="Y38" s="444"/>
      <c r="Z38" s="444"/>
      <c r="AA38" s="486">
        <v>0</v>
      </c>
      <c r="AB38" s="487"/>
      <c r="AC38" s="487"/>
      <c r="AD38" s="487"/>
      <c r="AE38" s="487"/>
      <c r="AF38" s="487"/>
      <c r="AG38" s="488"/>
      <c r="AH38" s="338"/>
      <c r="AI38" s="336"/>
    </row>
    <row r="39" spans="1:36" s="10" customFormat="1" ht="18" customHeight="1">
      <c r="A39" s="490" t="s">
        <v>13</v>
      </c>
      <c r="B39" s="491"/>
      <c r="C39" s="491"/>
      <c r="D39" s="491"/>
      <c r="E39" s="491"/>
      <c r="F39" s="491"/>
      <c r="G39" s="492"/>
      <c r="H39" s="493">
        <v>2055847</v>
      </c>
      <c r="I39" s="494"/>
      <c r="J39" s="494"/>
      <c r="K39" s="494"/>
      <c r="L39" s="494"/>
      <c r="M39" s="494"/>
      <c r="N39" s="494"/>
      <c r="O39" s="494">
        <v>439926</v>
      </c>
      <c r="P39" s="494"/>
      <c r="Q39" s="494"/>
      <c r="R39" s="494"/>
      <c r="S39" s="494"/>
      <c r="T39" s="494"/>
      <c r="U39" s="494">
        <v>1572823</v>
      </c>
      <c r="V39" s="494"/>
      <c r="W39" s="494"/>
      <c r="X39" s="494"/>
      <c r="Y39" s="494"/>
      <c r="Z39" s="494"/>
      <c r="AA39" s="495">
        <v>2012749</v>
      </c>
      <c r="AB39" s="496"/>
      <c r="AC39" s="496"/>
      <c r="AD39" s="496"/>
      <c r="AE39" s="496"/>
      <c r="AF39" s="496"/>
      <c r="AG39" s="497"/>
      <c r="AH39" s="339"/>
      <c r="AI39" s="334"/>
      <c r="AJ39" s="3"/>
    </row>
    <row r="40" spans="1:36" s="3" customFormat="1" ht="13.5" customHeight="1">
      <c r="A40" s="4"/>
      <c r="B40" s="5"/>
      <c r="C40" s="5"/>
      <c r="D40" s="5"/>
      <c r="E40" s="8"/>
      <c r="F40" s="8"/>
      <c r="G40" s="9" t="s">
        <v>4</v>
      </c>
      <c r="H40" s="439" t="s">
        <v>5</v>
      </c>
      <c r="I40" s="440"/>
      <c r="J40" s="440"/>
      <c r="K40" s="440"/>
      <c r="L40" s="440"/>
      <c r="M40" s="440"/>
      <c r="N40" s="437"/>
      <c r="O40" s="443">
        <v>21.4</v>
      </c>
      <c r="P40" s="444"/>
      <c r="Q40" s="444"/>
      <c r="R40" s="444"/>
      <c r="S40" s="444"/>
      <c r="T40" s="444"/>
      <c r="U40" s="443">
        <v>76.5</v>
      </c>
      <c r="V40" s="444"/>
      <c r="W40" s="444"/>
      <c r="X40" s="444"/>
      <c r="Y40" s="444"/>
      <c r="Z40" s="444"/>
      <c r="AA40" s="486">
        <v>97.9</v>
      </c>
      <c r="AB40" s="487"/>
      <c r="AC40" s="487"/>
      <c r="AD40" s="487"/>
      <c r="AE40" s="487"/>
      <c r="AF40" s="487"/>
      <c r="AG40" s="488"/>
      <c r="AH40" s="338"/>
      <c r="AI40" s="336"/>
    </row>
    <row r="41" spans="1:36" s="3" customFormat="1">
      <c r="AG41" s="357" t="s">
        <v>221</v>
      </c>
      <c r="AI41" s="12"/>
    </row>
    <row r="42" spans="1:36" s="3" customFormat="1">
      <c r="AI42" s="12"/>
    </row>
    <row r="43" spans="1:36" s="3" customFormat="1">
      <c r="AI43" s="12"/>
    </row>
    <row r="44" spans="1:36" s="3" customFormat="1">
      <c r="AI44" s="12"/>
    </row>
    <row r="45" spans="1:36" s="3" customFormat="1">
      <c r="AI45" s="12"/>
    </row>
    <row r="46" spans="1:36" s="3" customFormat="1">
      <c r="AI46" s="12"/>
    </row>
    <row r="47" spans="1:36" s="3" customFormat="1">
      <c r="AI47" s="12"/>
    </row>
    <row r="48" spans="1:36" s="3" customFormat="1">
      <c r="AI48" s="12"/>
    </row>
    <row r="49" spans="1:35" s="3" customFormat="1">
      <c r="AI49" s="12"/>
    </row>
    <row r="50" spans="1:35" s="3" customFormat="1">
      <c r="AI50" s="12"/>
    </row>
    <row r="51" spans="1:35" s="3" customFormat="1">
      <c r="AI51" s="12"/>
    </row>
    <row r="52" spans="1:35" s="3" customFormat="1">
      <c r="AI52" s="12"/>
    </row>
    <row r="53" spans="1:35" s="3" customFormat="1">
      <c r="A53" s="10" t="s">
        <v>19</v>
      </c>
      <c r="AI53" s="12"/>
    </row>
    <row r="54" spans="1:35" s="3" customFormat="1">
      <c r="A54" s="10"/>
      <c r="AI54" s="12"/>
    </row>
    <row r="55" spans="1:35" s="3" customFormat="1">
      <c r="A55" s="10"/>
      <c r="B55" s="3" t="s">
        <v>9</v>
      </c>
      <c r="AG55" s="11" t="s">
        <v>10</v>
      </c>
      <c r="AH55" s="11"/>
      <c r="AI55" s="12"/>
    </row>
    <row r="56" spans="1:35" s="3" customFormat="1" ht="18" customHeight="1">
      <c r="A56" s="498" t="s">
        <v>11</v>
      </c>
      <c r="B56" s="499"/>
      <c r="C56" s="499"/>
      <c r="D56" s="499"/>
      <c r="E56" s="499"/>
      <c r="F56" s="499"/>
      <c r="G56" s="500"/>
      <c r="H56" s="504" t="s">
        <v>205</v>
      </c>
      <c r="I56" s="505"/>
      <c r="J56" s="505"/>
      <c r="K56" s="505"/>
      <c r="L56" s="505"/>
      <c r="M56" s="505"/>
      <c r="N56" s="505"/>
      <c r="O56" s="507" t="s">
        <v>206</v>
      </c>
      <c r="P56" s="508"/>
      <c r="Q56" s="508"/>
      <c r="R56" s="508"/>
      <c r="S56" s="508"/>
      <c r="T56" s="509"/>
      <c r="U56" s="504" t="s">
        <v>208</v>
      </c>
      <c r="V56" s="505"/>
      <c r="W56" s="505"/>
      <c r="X56" s="505"/>
      <c r="Y56" s="505"/>
      <c r="Z56" s="505"/>
      <c r="AA56" s="504" t="s">
        <v>207</v>
      </c>
      <c r="AB56" s="505"/>
      <c r="AC56" s="505"/>
      <c r="AD56" s="505"/>
      <c r="AE56" s="505"/>
      <c r="AF56" s="505"/>
      <c r="AG56" s="513"/>
      <c r="AH56" s="137"/>
      <c r="AI56" s="12"/>
    </row>
    <row r="57" spans="1:35" s="3" customFormat="1" ht="18" customHeight="1">
      <c r="A57" s="501"/>
      <c r="B57" s="502"/>
      <c r="C57" s="502"/>
      <c r="D57" s="502"/>
      <c r="E57" s="502"/>
      <c r="F57" s="502"/>
      <c r="G57" s="503"/>
      <c r="H57" s="506"/>
      <c r="I57" s="506"/>
      <c r="J57" s="506"/>
      <c r="K57" s="506"/>
      <c r="L57" s="506"/>
      <c r="M57" s="506"/>
      <c r="N57" s="506"/>
      <c r="O57" s="510"/>
      <c r="P57" s="511"/>
      <c r="Q57" s="511"/>
      <c r="R57" s="511"/>
      <c r="S57" s="511"/>
      <c r="T57" s="512"/>
      <c r="U57" s="506"/>
      <c r="V57" s="506"/>
      <c r="W57" s="506"/>
      <c r="X57" s="506"/>
      <c r="Y57" s="506"/>
      <c r="Z57" s="506"/>
      <c r="AA57" s="506"/>
      <c r="AB57" s="506"/>
      <c r="AC57" s="506"/>
      <c r="AD57" s="506"/>
      <c r="AE57" s="506"/>
      <c r="AF57" s="506"/>
      <c r="AG57" s="514"/>
      <c r="AH57" s="137"/>
      <c r="AI57" s="12"/>
    </row>
    <row r="58" spans="1:35" s="3" customFormat="1" ht="18" customHeight="1">
      <c r="A58" s="478" t="s">
        <v>20</v>
      </c>
      <c r="B58" s="479"/>
      <c r="C58" s="479"/>
      <c r="D58" s="479"/>
      <c r="E58" s="479"/>
      <c r="F58" s="479"/>
      <c r="G58" s="480"/>
      <c r="H58" s="481">
        <v>934917</v>
      </c>
      <c r="I58" s="482"/>
      <c r="J58" s="482"/>
      <c r="K58" s="482"/>
      <c r="L58" s="482"/>
      <c r="M58" s="482"/>
      <c r="N58" s="482"/>
      <c r="O58" s="482">
        <v>0</v>
      </c>
      <c r="P58" s="482"/>
      <c r="Q58" s="482"/>
      <c r="R58" s="482"/>
      <c r="S58" s="482"/>
      <c r="T58" s="482"/>
      <c r="U58" s="482">
        <v>443600</v>
      </c>
      <c r="V58" s="482"/>
      <c r="W58" s="482"/>
      <c r="X58" s="482"/>
      <c r="Y58" s="482"/>
      <c r="Z58" s="482"/>
      <c r="AA58" s="483">
        <v>443600</v>
      </c>
      <c r="AB58" s="484"/>
      <c r="AC58" s="484"/>
      <c r="AD58" s="484"/>
      <c r="AE58" s="484"/>
      <c r="AF58" s="484"/>
      <c r="AG58" s="485"/>
      <c r="AH58" s="337"/>
      <c r="AI58" s="334"/>
    </row>
    <row r="59" spans="1:35" s="3" customFormat="1" ht="13.5" customHeight="1">
      <c r="A59" s="4"/>
      <c r="B59" s="5"/>
      <c r="C59" s="5"/>
      <c r="D59" s="5"/>
      <c r="E59" s="8"/>
      <c r="F59" s="8"/>
      <c r="G59" s="9" t="s">
        <v>4</v>
      </c>
      <c r="H59" s="439" t="s">
        <v>5</v>
      </c>
      <c r="I59" s="440"/>
      <c r="J59" s="440"/>
      <c r="K59" s="440"/>
      <c r="L59" s="440"/>
      <c r="M59" s="440"/>
      <c r="N59" s="437"/>
      <c r="O59" s="443">
        <v>0</v>
      </c>
      <c r="P59" s="444"/>
      <c r="Q59" s="444"/>
      <c r="R59" s="444"/>
      <c r="S59" s="444"/>
      <c r="T59" s="444"/>
      <c r="U59" s="443">
        <v>47.45</v>
      </c>
      <c r="V59" s="444"/>
      <c r="W59" s="444"/>
      <c r="X59" s="444"/>
      <c r="Y59" s="444"/>
      <c r="Z59" s="444"/>
      <c r="AA59" s="486">
        <v>47.45</v>
      </c>
      <c r="AB59" s="487"/>
      <c r="AC59" s="487"/>
      <c r="AD59" s="487"/>
      <c r="AE59" s="487"/>
      <c r="AF59" s="487"/>
      <c r="AG59" s="488"/>
      <c r="AH59" s="338"/>
      <c r="AI59" s="336"/>
    </row>
    <row r="60" spans="1:35" s="3" customFormat="1" ht="18" customHeight="1">
      <c r="A60" s="478" t="s">
        <v>34</v>
      </c>
      <c r="B60" s="479"/>
      <c r="C60" s="479"/>
      <c r="D60" s="479"/>
      <c r="E60" s="479"/>
      <c r="F60" s="479"/>
      <c r="G60" s="480"/>
      <c r="H60" s="481">
        <v>44492</v>
      </c>
      <c r="I60" s="482"/>
      <c r="J60" s="482"/>
      <c r="K60" s="482"/>
      <c r="L60" s="482"/>
      <c r="M60" s="482"/>
      <c r="N60" s="482"/>
      <c r="O60" s="482">
        <v>40311</v>
      </c>
      <c r="P60" s="482"/>
      <c r="Q60" s="482"/>
      <c r="R60" s="482"/>
      <c r="S60" s="482"/>
      <c r="T60" s="482"/>
      <c r="U60" s="482">
        <v>6634</v>
      </c>
      <c r="V60" s="482"/>
      <c r="W60" s="482"/>
      <c r="X60" s="482"/>
      <c r="Y60" s="482"/>
      <c r="Z60" s="482"/>
      <c r="AA60" s="483">
        <v>46945</v>
      </c>
      <c r="AB60" s="484"/>
      <c r="AC60" s="484"/>
      <c r="AD60" s="484"/>
      <c r="AE60" s="484"/>
      <c r="AF60" s="484"/>
      <c r="AG60" s="485"/>
      <c r="AH60" s="337"/>
      <c r="AI60" s="334"/>
    </row>
    <row r="61" spans="1:35" s="3" customFormat="1" ht="13.5" customHeight="1">
      <c r="A61" s="4"/>
      <c r="B61" s="5"/>
      <c r="C61" s="5"/>
      <c r="D61" s="5"/>
      <c r="E61" s="8"/>
      <c r="F61" s="8"/>
      <c r="G61" s="9" t="s">
        <v>4</v>
      </c>
      <c r="H61" s="439" t="s">
        <v>5</v>
      </c>
      <c r="I61" s="440"/>
      <c r="J61" s="440"/>
      <c r="K61" s="440"/>
      <c r="L61" s="440"/>
      <c r="M61" s="440"/>
      <c r="N61" s="437"/>
      <c r="O61" s="443">
        <v>90.6</v>
      </c>
      <c r="P61" s="444"/>
      <c r="Q61" s="444"/>
      <c r="R61" s="444"/>
      <c r="S61" s="444"/>
      <c r="T61" s="444"/>
      <c r="U61" s="443">
        <v>14.91</v>
      </c>
      <c r="V61" s="444"/>
      <c r="W61" s="444"/>
      <c r="X61" s="444"/>
      <c r="Y61" s="444"/>
      <c r="Z61" s="444"/>
      <c r="AA61" s="486">
        <v>105.51</v>
      </c>
      <c r="AB61" s="487"/>
      <c r="AC61" s="487"/>
      <c r="AD61" s="487"/>
      <c r="AE61" s="487"/>
      <c r="AF61" s="487"/>
      <c r="AG61" s="488"/>
      <c r="AH61" s="338"/>
      <c r="AI61" s="336"/>
    </row>
    <row r="62" spans="1:35" s="3" customFormat="1" ht="13.5" hidden="1" customHeight="1">
      <c r="A62" s="330"/>
      <c r="B62" s="331"/>
      <c r="C62" s="331"/>
      <c r="D62" s="331"/>
      <c r="E62" s="358"/>
      <c r="F62" s="358"/>
      <c r="G62" s="359"/>
      <c r="H62" s="360"/>
      <c r="I62" s="360"/>
      <c r="J62" s="360"/>
      <c r="K62" s="360"/>
      <c r="L62" s="360"/>
      <c r="M62" s="360"/>
      <c r="N62" s="361"/>
      <c r="O62" s="362"/>
      <c r="P62" s="363"/>
      <c r="Q62" s="363"/>
      <c r="R62" s="363"/>
      <c r="S62" s="363"/>
      <c r="T62" s="363"/>
      <c r="U62" s="362"/>
      <c r="V62" s="363"/>
      <c r="W62" s="363"/>
      <c r="X62" s="363"/>
      <c r="Y62" s="363"/>
      <c r="Z62" s="363"/>
      <c r="AA62" s="364"/>
      <c r="AB62" s="338"/>
      <c r="AC62" s="338"/>
      <c r="AD62" s="338"/>
      <c r="AE62" s="338"/>
      <c r="AF62" s="338"/>
      <c r="AG62" s="365"/>
      <c r="AH62" s="338"/>
      <c r="AI62" s="336"/>
    </row>
    <row r="63" spans="1:35" s="3" customFormat="1" ht="13.5" hidden="1" customHeight="1">
      <c r="A63" s="330"/>
      <c r="B63" s="331"/>
      <c r="C63" s="331"/>
      <c r="D63" s="331"/>
      <c r="E63" s="358"/>
      <c r="F63" s="358"/>
      <c r="G63" s="359"/>
      <c r="H63" s="360"/>
      <c r="I63" s="360"/>
      <c r="J63" s="360"/>
      <c r="K63" s="360"/>
      <c r="L63" s="360"/>
      <c r="M63" s="360"/>
      <c r="N63" s="361"/>
      <c r="O63" s="362"/>
      <c r="P63" s="363"/>
      <c r="Q63" s="363"/>
      <c r="R63" s="363"/>
      <c r="S63" s="363"/>
      <c r="T63" s="363"/>
      <c r="U63" s="362"/>
      <c r="V63" s="363"/>
      <c r="W63" s="363"/>
      <c r="X63" s="363"/>
      <c r="Y63" s="363"/>
      <c r="Z63" s="363"/>
      <c r="AA63" s="364"/>
      <c r="AB63" s="338"/>
      <c r="AC63" s="338"/>
      <c r="AD63" s="338"/>
      <c r="AE63" s="338"/>
      <c r="AF63" s="338"/>
      <c r="AG63" s="365"/>
      <c r="AH63" s="338"/>
      <c r="AI63" s="336"/>
    </row>
    <row r="64" spans="1:35" s="3" customFormat="1" ht="18" customHeight="1">
      <c r="A64" s="478" t="s">
        <v>35</v>
      </c>
      <c r="B64" s="479"/>
      <c r="C64" s="479"/>
      <c r="D64" s="479"/>
      <c r="E64" s="479"/>
      <c r="F64" s="479"/>
      <c r="G64" s="480"/>
      <c r="H64" s="481">
        <v>768813</v>
      </c>
      <c r="I64" s="482"/>
      <c r="J64" s="482"/>
      <c r="K64" s="482"/>
      <c r="L64" s="482"/>
      <c r="M64" s="482"/>
      <c r="N64" s="482"/>
      <c r="O64" s="482">
        <v>182658</v>
      </c>
      <c r="P64" s="482"/>
      <c r="Q64" s="482"/>
      <c r="R64" s="482"/>
      <c r="S64" s="482"/>
      <c r="T64" s="482"/>
      <c r="U64" s="482">
        <v>184575</v>
      </c>
      <c r="V64" s="482"/>
      <c r="W64" s="482"/>
      <c r="X64" s="482"/>
      <c r="Y64" s="482"/>
      <c r="Z64" s="482"/>
      <c r="AA64" s="483">
        <v>367233</v>
      </c>
      <c r="AB64" s="484"/>
      <c r="AC64" s="484"/>
      <c r="AD64" s="484"/>
      <c r="AE64" s="484"/>
      <c r="AF64" s="484"/>
      <c r="AG64" s="485"/>
      <c r="AH64" s="337"/>
      <c r="AI64" s="334"/>
    </row>
    <row r="65" spans="1:35" s="3" customFormat="1" ht="13.5" customHeight="1">
      <c r="A65" s="4"/>
      <c r="B65" s="5"/>
      <c r="C65" s="5"/>
      <c r="D65" s="5"/>
      <c r="E65" s="8"/>
      <c r="F65" s="8"/>
      <c r="G65" s="9" t="s">
        <v>4</v>
      </c>
      <c r="H65" s="439" t="s">
        <v>5</v>
      </c>
      <c r="I65" s="440"/>
      <c r="J65" s="440"/>
      <c r="K65" s="440"/>
      <c r="L65" s="440"/>
      <c r="M65" s="440"/>
      <c r="N65" s="437"/>
      <c r="O65" s="443">
        <v>23.76</v>
      </c>
      <c r="P65" s="444"/>
      <c r="Q65" s="444"/>
      <c r="R65" s="444"/>
      <c r="S65" s="444"/>
      <c r="T65" s="444"/>
      <c r="U65" s="443">
        <v>24.01</v>
      </c>
      <c r="V65" s="444"/>
      <c r="W65" s="444"/>
      <c r="X65" s="444"/>
      <c r="Y65" s="444"/>
      <c r="Z65" s="444"/>
      <c r="AA65" s="486">
        <v>47.77</v>
      </c>
      <c r="AB65" s="487"/>
      <c r="AC65" s="487"/>
      <c r="AD65" s="487"/>
      <c r="AE65" s="487"/>
      <c r="AF65" s="487"/>
      <c r="AG65" s="488"/>
      <c r="AH65" s="338"/>
      <c r="AI65" s="336"/>
    </row>
    <row r="66" spans="1:35" s="3" customFormat="1" ht="18" customHeight="1">
      <c r="A66" s="478" t="s">
        <v>36</v>
      </c>
      <c r="B66" s="479"/>
      <c r="C66" s="479"/>
      <c r="D66" s="479"/>
      <c r="E66" s="479"/>
      <c r="F66" s="479"/>
      <c r="G66" s="480"/>
      <c r="H66" s="481">
        <v>650000</v>
      </c>
      <c r="I66" s="482"/>
      <c r="J66" s="482"/>
      <c r="K66" s="482"/>
      <c r="L66" s="482"/>
      <c r="M66" s="482"/>
      <c r="N66" s="482"/>
      <c r="O66" s="482">
        <v>0</v>
      </c>
      <c r="P66" s="482"/>
      <c r="Q66" s="482"/>
      <c r="R66" s="482"/>
      <c r="S66" s="482"/>
      <c r="T66" s="482"/>
      <c r="U66" s="482">
        <v>500000</v>
      </c>
      <c r="V66" s="482"/>
      <c r="W66" s="482"/>
      <c r="X66" s="482"/>
      <c r="Y66" s="482"/>
      <c r="Z66" s="482"/>
      <c r="AA66" s="483">
        <v>500000</v>
      </c>
      <c r="AB66" s="484"/>
      <c r="AC66" s="484"/>
      <c r="AD66" s="484"/>
      <c r="AE66" s="484"/>
      <c r="AF66" s="484"/>
      <c r="AG66" s="485"/>
      <c r="AH66" s="337"/>
      <c r="AI66" s="334"/>
    </row>
    <row r="67" spans="1:35" s="3" customFormat="1" ht="13.5" customHeight="1">
      <c r="A67" s="4"/>
      <c r="B67" s="5"/>
      <c r="C67" s="5"/>
      <c r="D67" s="5"/>
      <c r="E67" s="8"/>
      <c r="F67" s="8"/>
      <c r="G67" s="9" t="s">
        <v>4</v>
      </c>
      <c r="H67" s="439" t="s">
        <v>5</v>
      </c>
      <c r="I67" s="440"/>
      <c r="J67" s="440"/>
      <c r="K67" s="440"/>
      <c r="L67" s="440"/>
      <c r="M67" s="440"/>
      <c r="N67" s="437"/>
      <c r="O67" s="443">
        <v>0</v>
      </c>
      <c r="P67" s="444"/>
      <c r="Q67" s="444"/>
      <c r="R67" s="444"/>
      <c r="S67" s="444"/>
      <c r="T67" s="444"/>
      <c r="U67" s="443">
        <v>76.92</v>
      </c>
      <c r="V67" s="444"/>
      <c r="W67" s="444"/>
      <c r="X67" s="444"/>
      <c r="Y67" s="444"/>
      <c r="Z67" s="444"/>
      <c r="AA67" s="486">
        <v>76.92</v>
      </c>
      <c r="AB67" s="487"/>
      <c r="AC67" s="487"/>
      <c r="AD67" s="487"/>
      <c r="AE67" s="487"/>
      <c r="AF67" s="487"/>
      <c r="AG67" s="488"/>
      <c r="AH67" s="338"/>
      <c r="AI67" s="336"/>
    </row>
    <row r="68" spans="1:35" s="3" customFormat="1" ht="18" customHeight="1">
      <c r="A68" s="478" t="s">
        <v>21</v>
      </c>
      <c r="B68" s="479"/>
      <c r="C68" s="479"/>
      <c r="D68" s="479"/>
      <c r="E68" s="479"/>
      <c r="F68" s="479"/>
      <c r="G68" s="480"/>
      <c r="H68" s="481">
        <v>1009</v>
      </c>
      <c r="I68" s="482"/>
      <c r="J68" s="482"/>
      <c r="K68" s="482"/>
      <c r="L68" s="482"/>
      <c r="M68" s="482"/>
      <c r="N68" s="482"/>
      <c r="O68" s="482">
        <v>426</v>
      </c>
      <c r="P68" s="482"/>
      <c r="Q68" s="482"/>
      <c r="R68" s="482"/>
      <c r="S68" s="482"/>
      <c r="T68" s="482"/>
      <c r="U68" s="482">
        <v>497</v>
      </c>
      <c r="V68" s="482"/>
      <c r="W68" s="482"/>
      <c r="X68" s="482"/>
      <c r="Y68" s="482"/>
      <c r="Z68" s="482"/>
      <c r="AA68" s="483">
        <v>923</v>
      </c>
      <c r="AB68" s="484"/>
      <c r="AC68" s="484"/>
      <c r="AD68" s="484"/>
      <c r="AE68" s="484"/>
      <c r="AF68" s="484"/>
      <c r="AG68" s="485"/>
      <c r="AH68" s="337"/>
      <c r="AI68" s="334"/>
    </row>
    <row r="69" spans="1:35" s="3" customFormat="1" ht="13.5" customHeight="1">
      <c r="A69" s="4"/>
      <c r="B69" s="5"/>
      <c r="C69" s="5"/>
      <c r="D69" s="5"/>
      <c r="E69" s="8"/>
      <c r="F69" s="8"/>
      <c r="G69" s="9" t="s">
        <v>4</v>
      </c>
      <c r="H69" s="439" t="s">
        <v>5</v>
      </c>
      <c r="I69" s="440"/>
      <c r="J69" s="440"/>
      <c r="K69" s="440"/>
      <c r="L69" s="440"/>
      <c r="M69" s="440"/>
      <c r="N69" s="437"/>
      <c r="O69" s="443">
        <v>42.22</v>
      </c>
      <c r="P69" s="444"/>
      <c r="Q69" s="444"/>
      <c r="R69" s="444"/>
      <c r="S69" s="444"/>
      <c r="T69" s="444"/>
      <c r="U69" s="443">
        <v>49.26</v>
      </c>
      <c r="V69" s="444"/>
      <c r="W69" s="444"/>
      <c r="X69" s="444"/>
      <c r="Y69" s="444"/>
      <c r="Z69" s="444"/>
      <c r="AA69" s="486">
        <v>91.48</v>
      </c>
      <c r="AB69" s="487"/>
      <c r="AC69" s="487"/>
      <c r="AD69" s="487"/>
      <c r="AE69" s="487"/>
      <c r="AF69" s="487"/>
      <c r="AG69" s="488"/>
      <c r="AH69" s="338"/>
      <c r="AI69" s="336"/>
    </row>
    <row r="70" spans="1:35" s="10" customFormat="1" ht="18" customHeight="1">
      <c r="A70" s="490" t="s">
        <v>13</v>
      </c>
      <c r="B70" s="491"/>
      <c r="C70" s="491"/>
      <c r="D70" s="491"/>
      <c r="E70" s="491"/>
      <c r="F70" s="491"/>
      <c r="G70" s="492"/>
      <c r="H70" s="493">
        <v>2399231</v>
      </c>
      <c r="I70" s="494"/>
      <c r="J70" s="494"/>
      <c r="K70" s="494"/>
      <c r="L70" s="494"/>
      <c r="M70" s="494"/>
      <c r="N70" s="494"/>
      <c r="O70" s="494">
        <v>223395</v>
      </c>
      <c r="P70" s="494"/>
      <c r="Q70" s="494"/>
      <c r="R70" s="494"/>
      <c r="S70" s="494"/>
      <c r="T70" s="494"/>
      <c r="U70" s="494">
        <v>1135306</v>
      </c>
      <c r="V70" s="494"/>
      <c r="W70" s="494"/>
      <c r="X70" s="494"/>
      <c r="Y70" s="494"/>
      <c r="Z70" s="494"/>
      <c r="AA70" s="495">
        <v>1358701</v>
      </c>
      <c r="AB70" s="496"/>
      <c r="AC70" s="496"/>
      <c r="AD70" s="496"/>
      <c r="AE70" s="496"/>
      <c r="AF70" s="496"/>
      <c r="AG70" s="497"/>
      <c r="AH70" s="339"/>
      <c r="AI70" s="334"/>
    </row>
    <row r="71" spans="1:35" s="3" customFormat="1" ht="13.5" customHeight="1">
      <c r="A71" s="4"/>
      <c r="B71" s="5"/>
      <c r="C71" s="5"/>
      <c r="D71" s="5"/>
      <c r="E71" s="8"/>
      <c r="F71" s="8"/>
      <c r="G71" s="9" t="s">
        <v>4</v>
      </c>
      <c r="H71" s="439" t="s">
        <v>5</v>
      </c>
      <c r="I71" s="440"/>
      <c r="J71" s="440"/>
      <c r="K71" s="440"/>
      <c r="L71" s="440"/>
      <c r="M71" s="440"/>
      <c r="N71" s="437"/>
      <c r="O71" s="443">
        <v>9.31</v>
      </c>
      <c r="P71" s="444"/>
      <c r="Q71" s="444"/>
      <c r="R71" s="444"/>
      <c r="S71" s="444"/>
      <c r="T71" s="444"/>
      <c r="U71" s="443">
        <v>47.32</v>
      </c>
      <c r="V71" s="444"/>
      <c r="W71" s="444"/>
      <c r="X71" s="444"/>
      <c r="Y71" s="444"/>
      <c r="Z71" s="444"/>
      <c r="AA71" s="486">
        <v>56.63</v>
      </c>
      <c r="AB71" s="487"/>
      <c r="AC71" s="487"/>
      <c r="AD71" s="487"/>
      <c r="AE71" s="487"/>
      <c r="AF71" s="487"/>
      <c r="AG71" s="488"/>
      <c r="AH71" s="338"/>
      <c r="AI71" s="336"/>
    </row>
    <row r="72" spans="1:35" s="3" customFormat="1">
      <c r="AI72" s="12"/>
    </row>
    <row r="73" spans="1:35" s="3" customFormat="1">
      <c r="A73" s="10"/>
      <c r="B73" s="3" t="s">
        <v>14</v>
      </c>
      <c r="AG73" s="11" t="s">
        <v>10</v>
      </c>
      <c r="AH73" s="11"/>
      <c r="AI73" s="12"/>
    </row>
    <row r="74" spans="1:35" s="3" customFormat="1" ht="18" customHeight="1">
      <c r="A74" s="498" t="s">
        <v>11</v>
      </c>
      <c r="B74" s="499"/>
      <c r="C74" s="499"/>
      <c r="D74" s="499"/>
      <c r="E74" s="499"/>
      <c r="F74" s="499"/>
      <c r="G74" s="500"/>
      <c r="H74" s="504" t="s">
        <v>205</v>
      </c>
      <c r="I74" s="505"/>
      <c r="J74" s="505"/>
      <c r="K74" s="505"/>
      <c r="L74" s="505"/>
      <c r="M74" s="505"/>
      <c r="N74" s="505"/>
      <c r="O74" s="507" t="s">
        <v>206</v>
      </c>
      <c r="P74" s="508"/>
      <c r="Q74" s="508"/>
      <c r="R74" s="508"/>
      <c r="S74" s="508"/>
      <c r="T74" s="509"/>
      <c r="U74" s="504" t="s">
        <v>208</v>
      </c>
      <c r="V74" s="505"/>
      <c r="W74" s="505"/>
      <c r="X74" s="505"/>
      <c r="Y74" s="505"/>
      <c r="Z74" s="505"/>
      <c r="AA74" s="504" t="s">
        <v>207</v>
      </c>
      <c r="AB74" s="505"/>
      <c r="AC74" s="505"/>
      <c r="AD74" s="505"/>
      <c r="AE74" s="505"/>
      <c r="AF74" s="505"/>
      <c r="AG74" s="513"/>
      <c r="AH74" s="137"/>
      <c r="AI74" s="12"/>
    </row>
    <row r="75" spans="1:35" s="3" customFormat="1" ht="18" customHeight="1">
      <c r="A75" s="501"/>
      <c r="B75" s="502"/>
      <c r="C75" s="502"/>
      <c r="D75" s="502"/>
      <c r="E75" s="502"/>
      <c r="F75" s="502"/>
      <c r="G75" s="503"/>
      <c r="H75" s="506"/>
      <c r="I75" s="506"/>
      <c r="J75" s="506"/>
      <c r="K75" s="506"/>
      <c r="L75" s="506"/>
      <c r="M75" s="506"/>
      <c r="N75" s="506"/>
      <c r="O75" s="510"/>
      <c r="P75" s="511"/>
      <c r="Q75" s="511"/>
      <c r="R75" s="511"/>
      <c r="S75" s="511"/>
      <c r="T75" s="512"/>
      <c r="U75" s="506"/>
      <c r="V75" s="506"/>
      <c r="W75" s="506"/>
      <c r="X75" s="506"/>
      <c r="Y75" s="506"/>
      <c r="Z75" s="506"/>
      <c r="AA75" s="506"/>
      <c r="AB75" s="506"/>
      <c r="AC75" s="506"/>
      <c r="AD75" s="506"/>
      <c r="AE75" s="506"/>
      <c r="AF75" s="506"/>
      <c r="AG75" s="514"/>
      <c r="AH75" s="137"/>
      <c r="AI75" s="12"/>
    </row>
    <row r="76" spans="1:35" s="3" customFormat="1" ht="18" customHeight="1">
      <c r="A76" s="478" t="s">
        <v>22</v>
      </c>
      <c r="B76" s="479"/>
      <c r="C76" s="479"/>
      <c r="D76" s="479"/>
      <c r="E76" s="479"/>
      <c r="F76" s="479"/>
      <c r="G76" s="480"/>
      <c r="H76" s="481">
        <v>1756479</v>
      </c>
      <c r="I76" s="482"/>
      <c r="J76" s="482"/>
      <c r="K76" s="482"/>
      <c r="L76" s="482"/>
      <c r="M76" s="482"/>
      <c r="N76" s="482"/>
      <c r="O76" s="482">
        <v>1378608</v>
      </c>
      <c r="P76" s="482"/>
      <c r="Q76" s="482"/>
      <c r="R76" s="482"/>
      <c r="S76" s="482"/>
      <c r="T76" s="482"/>
      <c r="U76" s="482">
        <v>-331204</v>
      </c>
      <c r="V76" s="482"/>
      <c r="W76" s="482"/>
      <c r="X76" s="482"/>
      <c r="Y76" s="482"/>
      <c r="Z76" s="482"/>
      <c r="AA76" s="483">
        <v>1047404</v>
      </c>
      <c r="AB76" s="484"/>
      <c r="AC76" s="484"/>
      <c r="AD76" s="484"/>
      <c r="AE76" s="484"/>
      <c r="AF76" s="484"/>
      <c r="AG76" s="485"/>
      <c r="AH76" s="337"/>
      <c r="AI76" s="334"/>
    </row>
    <row r="77" spans="1:35" s="3" customFormat="1" ht="13.5" customHeight="1">
      <c r="A77" s="4"/>
      <c r="B77" s="5"/>
      <c r="C77" s="5"/>
      <c r="D77" s="5"/>
      <c r="E77" s="8"/>
      <c r="F77" s="8"/>
      <c r="G77" s="9" t="s">
        <v>4</v>
      </c>
      <c r="H77" s="437" t="s">
        <v>5</v>
      </c>
      <c r="I77" s="438"/>
      <c r="J77" s="438"/>
      <c r="K77" s="438"/>
      <c r="L77" s="438"/>
      <c r="M77" s="438"/>
      <c r="N77" s="438"/>
      <c r="O77" s="443">
        <v>78.489999999999995</v>
      </c>
      <c r="P77" s="444"/>
      <c r="Q77" s="444"/>
      <c r="R77" s="444"/>
      <c r="S77" s="444"/>
      <c r="T77" s="444"/>
      <c r="U77" s="443">
        <v>-18.86</v>
      </c>
      <c r="V77" s="444"/>
      <c r="W77" s="444"/>
      <c r="X77" s="444"/>
      <c r="Y77" s="444"/>
      <c r="Z77" s="444"/>
      <c r="AA77" s="486">
        <v>59.63</v>
      </c>
      <c r="AB77" s="487"/>
      <c r="AC77" s="487"/>
      <c r="AD77" s="487"/>
      <c r="AE77" s="487"/>
      <c r="AF77" s="487"/>
      <c r="AG77" s="488"/>
      <c r="AH77" s="338"/>
      <c r="AI77" s="336"/>
    </row>
    <row r="78" spans="1:35" s="3" customFormat="1">
      <c r="A78" s="478" t="s">
        <v>37</v>
      </c>
      <c r="B78" s="479"/>
      <c r="C78" s="479"/>
      <c r="D78" s="479"/>
      <c r="E78" s="479"/>
      <c r="F78" s="479"/>
      <c r="G78" s="480"/>
      <c r="H78" s="481">
        <v>4200</v>
      </c>
      <c r="I78" s="482"/>
      <c r="J78" s="482"/>
      <c r="K78" s="482"/>
      <c r="L78" s="482"/>
      <c r="M78" s="482"/>
      <c r="N78" s="482"/>
      <c r="O78" s="482">
        <v>840</v>
      </c>
      <c r="P78" s="482"/>
      <c r="Q78" s="482"/>
      <c r="R78" s="482"/>
      <c r="S78" s="482"/>
      <c r="T78" s="482"/>
      <c r="U78" s="482">
        <v>0</v>
      </c>
      <c r="V78" s="482"/>
      <c r="W78" s="482"/>
      <c r="X78" s="482"/>
      <c r="Y78" s="482"/>
      <c r="Z78" s="482"/>
      <c r="AA78" s="483">
        <v>840</v>
      </c>
      <c r="AB78" s="484"/>
      <c r="AC78" s="484"/>
      <c r="AD78" s="484"/>
      <c r="AE78" s="484"/>
      <c r="AF78" s="484"/>
      <c r="AG78" s="485"/>
      <c r="AH78" s="337"/>
      <c r="AI78" s="334"/>
    </row>
    <row r="79" spans="1:35" s="3" customFormat="1">
      <c r="A79" s="4"/>
      <c r="B79" s="5"/>
      <c r="C79" s="5"/>
      <c r="D79" s="5"/>
      <c r="E79" s="8"/>
      <c r="F79" s="8"/>
      <c r="G79" s="9" t="s">
        <v>4</v>
      </c>
      <c r="H79" s="437" t="s">
        <v>5</v>
      </c>
      <c r="I79" s="438"/>
      <c r="J79" s="438"/>
      <c r="K79" s="438"/>
      <c r="L79" s="438"/>
      <c r="M79" s="438"/>
      <c r="N79" s="438"/>
      <c r="O79" s="443">
        <v>20</v>
      </c>
      <c r="P79" s="444"/>
      <c r="Q79" s="444"/>
      <c r="R79" s="444"/>
      <c r="S79" s="444"/>
      <c r="T79" s="444"/>
      <c r="U79" s="443">
        <v>0</v>
      </c>
      <c r="V79" s="444"/>
      <c r="W79" s="444"/>
      <c r="X79" s="444"/>
      <c r="Y79" s="444"/>
      <c r="Z79" s="444"/>
      <c r="AA79" s="486">
        <v>20</v>
      </c>
      <c r="AB79" s="487"/>
      <c r="AC79" s="487"/>
      <c r="AD79" s="487"/>
      <c r="AE79" s="487"/>
      <c r="AF79" s="487"/>
      <c r="AG79" s="488"/>
      <c r="AH79" s="338"/>
      <c r="AI79" s="336"/>
    </row>
    <row r="80" spans="1:35" s="3" customFormat="1" ht="18" customHeight="1">
      <c r="A80" s="478" t="s">
        <v>23</v>
      </c>
      <c r="B80" s="479"/>
      <c r="C80" s="479"/>
      <c r="D80" s="479"/>
      <c r="E80" s="479"/>
      <c r="F80" s="479"/>
      <c r="G80" s="480"/>
      <c r="H80" s="481">
        <v>640140</v>
      </c>
      <c r="I80" s="482"/>
      <c r="J80" s="482"/>
      <c r="K80" s="482"/>
      <c r="L80" s="482"/>
      <c r="M80" s="482"/>
      <c r="N80" s="482"/>
      <c r="O80" s="482">
        <v>318194</v>
      </c>
      <c r="P80" s="482"/>
      <c r="Q80" s="482"/>
      <c r="R80" s="482"/>
      <c r="S80" s="482"/>
      <c r="T80" s="482"/>
      <c r="U80" s="482">
        <v>321946</v>
      </c>
      <c r="V80" s="482"/>
      <c r="W80" s="482"/>
      <c r="X80" s="482"/>
      <c r="Y80" s="482"/>
      <c r="Z80" s="482"/>
      <c r="AA80" s="483">
        <v>640140</v>
      </c>
      <c r="AB80" s="484"/>
      <c r="AC80" s="484"/>
      <c r="AD80" s="484"/>
      <c r="AE80" s="484"/>
      <c r="AF80" s="484"/>
      <c r="AG80" s="485"/>
      <c r="AH80" s="337"/>
      <c r="AI80" s="334"/>
    </row>
    <row r="81" spans="1:36" s="3" customFormat="1" ht="13.5" customHeight="1">
      <c r="A81" s="4"/>
      <c r="B81" s="5"/>
      <c r="C81" s="5"/>
      <c r="D81" s="5"/>
      <c r="E81" s="8"/>
      <c r="F81" s="8"/>
      <c r="G81" s="9" t="s">
        <v>4</v>
      </c>
      <c r="H81" s="437" t="s">
        <v>5</v>
      </c>
      <c r="I81" s="438"/>
      <c r="J81" s="438"/>
      <c r="K81" s="438"/>
      <c r="L81" s="438"/>
      <c r="M81" s="438"/>
      <c r="N81" s="438"/>
      <c r="O81" s="443">
        <v>49.71</v>
      </c>
      <c r="P81" s="444"/>
      <c r="Q81" s="444"/>
      <c r="R81" s="444"/>
      <c r="S81" s="444"/>
      <c r="T81" s="444"/>
      <c r="U81" s="443">
        <v>50.29</v>
      </c>
      <c r="V81" s="444"/>
      <c r="W81" s="444"/>
      <c r="X81" s="444"/>
      <c r="Y81" s="444"/>
      <c r="Z81" s="444"/>
      <c r="AA81" s="486">
        <v>100</v>
      </c>
      <c r="AB81" s="487"/>
      <c r="AC81" s="487"/>
      <c r="AD81" s="487"/>
      <c r="AE81" s="487"/>
      <c r="AF81" s="487"/>
      <c r="AG81" s="488"/>
      <c r="AH81" s="338"/>
      <c r="AI81" s="336"/>
    </row>
    <row r="82" spans="1:36" s="3" customFormat="1" ht="18" customHeight="1">
      <c r="A82" s="584" t="s">
        <v>222</v>
      </c>
      <c r="B82" s="585"/>
      <c r="C82" s="585"/>
      <c r="D82" s="585"/>
      <c r="E82" s="585"/>
      <c r="F82" s="585"/>
      <c r="G82" s="586"/>
      <c r="H82" s="481">
        <v>300000</v>
      </c>
      <c r="I82" s="482"/>
      <c r="J82" s="482"/>
      <c r="K82" s="482"/>
      <c r="L82" s="482"/>
      <c r="M82" s="482"/>
      <c r="N82" s="482"/>
      <c r="O82" s="482">
        <v>300000</v>
      </c>
      <c r="P82" s="482"/>
      <c r="Q82" s="482"/>
      <c r="R82" s="482"/>
      <c r="S82" s="482"/>
      <c r="T82" s="482"/>
      <c r="U82" s="482">
        <v>0</v>
      </c>
      <c r="V82" s="482"/>
      <c r="W82" s="482"/>
      <c r="X82" s="482"/>
      <c r="Y82" s="482"/>
      <c r="Z82" s="482"/>
      <c r="AA82" s="483">
        <v>300000</v>
      </c>
      <c r="AB82" s="484"/>
      <c r="AC82" s="484"/>
      <c r="AD82" s="484"/>
      <c r="AE82" s="484"/>
      <c r="AF82" s="484"/>
      <c r="AG82" s="485"/>
      <c r="AH82" s="337"/>
      <c r="AI82" s="334"/>
    </row>
    <row r="83" spans="1:36" s="3" customFormat="1" ht="13.5" customHeight="1">
      <c r="A83" s="4"/>
      <c r="B83" s="5"/>
      <c r="C83" s="5"/>
      <c r="D83" s="5"/>
      <c r="E83" s="8"/>
      <c r="F83" s="8"/>
      <c r="G83" s="9" t="s">
        <v>4</v>
      </c>
      <c r="H83" s="437" t="s">
        <v>5</v>
      </c>
      <c r="I83" s="438"/>
      <c r="J83" s="438"/>
      <c r="K83" s="438"/>
      <c r="L83" s="438"/>
      <c r="M83" s="438"/>
      <c r="N83" s="438"/>
      <c r="O83" s="443">
        <v>100</v>
      </c>
      <c r="P83" s="444"/>
      <c r="Q83" s="444"/>
      <c r="R83" s="444"/>
      <c r="S83" s="444"/>
      <c r="T83" s="444"/>
      <c r="U83" s="443">
        <v>0</v>
      </c>
      <c r="V83" s="444"/>
      <c r="W83" s="444"/>
      <c r="X83" s="444"/>
      <c r="Y83" s="444"/>
      <c r="Z83" s="444"/>
      <c r="AA83" s="486">
        <v>100</v>
      </c>
      <c r="AB83" s="487"/>
      <c r="AC83" s="487"/>
      <c r="AD83" s="487"/>
      <c r="AE83" s="487"/>
      <c r="AF83" s="487"/>
      <c r="AG83" s="488"/>
      <c r="AH83" s="338"/>
      <c r="AI83" s="336"/>
    </row>
    <row r="84" spans="1:36" s="3" customFormat="1" ht="18" customHeight="1">
      <c r="A84" s="478" t="s">
        <v>21</v>
      </c>
      <c r="B84" s="479"/>
      <c r="C84" s="479"/>
      <c r="D84" s="479"/>
      <c r="E84" s="479"/>
      <c r="F84" s="479"/>
      <c r="G84" s="480"/>
      <c r="H84" s="481">
        <v>10000</v>
      </c>
      <c r="I84" s="482"/>
      <c r="J84" s="482"/>
      <c r="K84" s="482"/>
      <c r="L84" s="482"/>
      <c r="M84" s="482"/>
      <c r="N84" s="482"/>
      <c r="O84" s="482">
        <v>0</v>
      </c>
      <c r="P84" s="482"/>
      <c r="Q84" s="482"/>
      <c r="R84" s="482"/>
      <c r="S84" s="482"/>
      <c r="T84" s="482"/>
      <c r="U84" s="482">
        <v>0</v>
      </c>
      <c r="V84" s="482"/>
      <c r="W84" s="482"/>
      <c r="X84" s="482"/>
      <c r="Y84" s="482"/>
      <c r="Z84" s="482"/>
      <c r="AA84" s="483">
        <v>0</v>
      </c>
      <c r="AB84" s="484"/>
      <c r="AC84" s="484"/>
      <c r="AD84" s="484"/>
      <c r="AE84" s="484"/>
      <c r="AF84" s="484"/>
      <c r="AG84" s="485"/>
      <c r="AH84" s="337"/>
      <c r="AI84" s="334"/>
    </row>
    <row r="85" spans="1:36" s="3" customFormat="1" ht="13.5" customHeight="1">
      <c r="A85" s="4"/>
      <c r="B85" s="5"/>
      <c r="C85" s="5"/>
      <c r="D85" s="5"/>
      <c r="E85" s="8"/>
      <c r="F85" s="8"/>
      <c r="G85" s="9" t="s">
        <v>4</v>
      </c>
      <c r="H85" s="437" t="s">
        <v>5</v>
      </c>
      <c r="I85" s="438"/>
      <c r="J85" s="438"/>
      <c r="K85" s="438"/>
      <c r="L85" s="438"/>
      <c r="M85" s="438"/>
      <c r="N85" s="438"/>
      <c r="O85" s="443">
        <v>0</v>
      </c>
      <c r="P85" s="444"/>
      <c r="Q85" s="444"/>
      <c r="R85" s="444"/>
      <c r="S85" s="444"/>
      <c r="T85" s="444"/>
      <c r="U85" s="443">
        <v>0</v>
      </c>
      <c r="V85" s="444"/>
      <c r="W85" s="444"/>
      <c r="X85" s="444"/>
      <c r="Y85" s="444"/>
      <c r="Z85" s="444"/>
      <c r="AA85" s="486">
        <v>0</v>
      </c>
      <c r="AB85" s="487"/>
      <c r="AC85" s="487"/>
      <c r="AD85" s="487"/>
      <c r="AE85" s="487"/>
      <c r="AF85" s="487"/>
      <c r="AG85" s="488"/>
      <c r="AH85" s="338"/>
      <c r="AI85" s="336"/>
    </row>
    <row r="86" spans="1:36" s="10" customFormat="1" ht="18" customHeight="1">
      <c r="A86" s="490" t="s">
        <v>13</v>
      </c>
      <c r="B86" s="491"/>
      <c r="C86" s="491"/>
      <c r="D86" s="491"/>
      <c r="E86" s="491"/>
      <c r="F86" s="491"/>
      <c r="G86" s="492"/>
      <c r="H86" s="493">
        <v>2710819</v>
      </c>
      <c r="I86" s="494"/>
      <c r="J86" s="494"/>
      <c r="K86" s="494"/>
      <c r="L86" s="494"/>
      <c r="M86" s="494"/>
      <c r="N86" s="494"/>
      <c r="O86" s="494">
        <v>1997642</v>
      </c>
      <c r="P86" s="494"/>
      <c r="Q86" s="494"/>
      <c r="R86" s="494"/>
      <c r="S86" s="494"/>
      <c r="T86" s="494"/>
      <c r="U86" s="494">
        <v>-9258</v>
      </c>
      <c r="V86" s="494"/>
      <c r="W86" s="494"/>
      <c r="X86" s="494"/>
      <c r="Y86" s="494"/>
      <c r="Z86" s="494"/>
      <c r="AA86" s="495">
        <v>1988384</v>
      </c>
      <c r="AB86" s="496"/>
      <c r="AC86" s="496"/>
      <c r="AD86" s="496"/>
      <c r="AE86" s="496"/>
      <c r="AF86" s="496"/>
      <c r="AG86" s="497"/>
      <c r="AH86" s="339"/>
      <c r="AI86" s="334"/>
    </row>
    <row r="87" spans="1:36" s="3" customFormat="1" ht="13.5" customHeight="1">
      <c r="A87" s="4"/>
      <c r="B87" s="5"/>
      <c r="C87" s="5"/>
      <c r="D87" s="5"/>
      <c r="E87" s="8"/>
      <c r="F87" s="8"/>
      <c r="G87" s="9" t="s">
        <v>4</v>
      </c>
      <c r="H87" s="437" t="s">
        <v>5</v>
      </c>
      <c r="I87" s="438"/>
      <c r="J87" s="438"/>
      <c r="K87" s="438"/>
      <c r="L87" s="438"/>
      <c r="M87" s="438"/>
      <c r="N87" s="438"/>
      <c r="O87" s="443">
        <v>73.69</v>
      </c>
      <c r="P87" s="444"/>
      <c r="Q87" s="444"/>
      <c r="R87" s="444"/>
      <c r="S87" s="444"/>
      <c r="T87" s="444"/>
      <c r="U87" s="443">
        <v>-0.34</v>
      </c>
      <c r="V87" s="444"/>
      <c r="W87" s="444"/>
      <c r="X87" s="444"/>
      <c r="Y87" s="444"/>
      <c r="Z87" s="444"/>
      <c r="AA87" s="486">
        <v>73.349999999999994</v>
      </c>
      <c r="AB87" s="487"/>
      <c r="AC87" s="487"/>
      <c r="AD87" s="487"/>
      <c r="AE87" s="487"/>
      <c r="AF87" s="487"/>
      <c r="AG87" s="488"/>
      <c r="AH87" s="338"/>
      <c r="AI87" s="336"/>
    </row>
    <row r="88" spans="1:36">
      <c r="AG88" s="2"/>
      <c r="AH88" s="2"/>
    </row>
    <row r="89" spans="1:36">
      <c r="AI89" s="6"/>
      <c r="AJ89" s="6"/>
    </row>
    <row r="90" spans="1:36">
      <c r="B90" s="1" t="s">
        <v>223</v>
      </c>
      <c r="AI90" s="6"/>
      <c r="AJ90" s="13"/>
    </row>
    <row r="91" spans="1:36">
      <c r="AI91" s="14"/>
      <c r="AJ91" s="14"/>
    </row>
    <row r="92" spans="1:36">
      <c r="C92" s="16" t="s">
        <v>24</v>
      </c>
      <c r="U92" s="475">
        <v>43334</v>
      </c>
      <c r="V92" s="475"/>
      <c r="W92" s="475"/>
      <c r="X92" s="475"/>
      <c r="Y92" s="475"/>
      <c r="Z92" s="475"/>
      <c r="AI92" s="17"/>
      <c r="AJ92" s="15"/>
    </row>
    <row r="93" spans="1:36">
      <c r="C93" s="16" t="s">
        <v>25</v>
      </c>
      <c r="U93" s="475">
        <v>527204</v>
      </c>
      <c r="V93" s="475"/>
      <c r="W93" s="475"/>
      <c r="X93" s="475"/>
      <c r="Y93" s="475"/>
      <c r="Z93" s="475"/>
      <c r="AI93" s="17"/>
      <c r="AJ93" s="15"/>
    </row>
    <row r="94" spans="1:36">
      <c r="C94" s="16" t="s">
        <v>224</v>
      </c>
      <c r="U94" s="475" t="s">
        <v>26</v>
      </c>
      <c r="V94" s="475"/>
      <c r="W94" s="475"/>
      <c r="X94" s="475"/>
      <c r="Y94" s="475"/>
      <c r="Z94" s="475"/>
      <c r="AI94" s="17"/>
      <c r="AJ94" s="15"/>
    </row>
    <row r="95" spans="1:36">
      <c r="C95" s="16" t="s">
        <v>225</v>
      </c>
      <c r="U95" s="475" t="s">
        <v>26</v>
      </c>
      <c r="V95" s="475"/>
      <c r="W95" s="475"/>
      <c r="X95" s="475"/>
      <c r="Y95" s="475"/>
      <c r="Z95" s="475"/>
      <c r="AI95" s="17"/>
      <c r="AJ95" s="15"/>
    </row>
    <row r="96" spans="1:36">
      <c r="C96" s="16" t="s">
        <v>38</v>
      </c>
      <c r="U96" s="475" t="s">
        <v>26</v>
      </c>
      <c r="V96" s="475"/>
      <c r="W96" s="475"/>
      <c r="X96" s="475"/>
      <c r="Y96" s="475"/>
      <c r="Z96" s="475"/>
      <c r="AI96" s="17"/>
      <c r="AJ96" s="15"/>
    </row>
    <row r="97" spans="2:36">
      <c r="C97" s="16" t="s">
        <v>226</v>
      </c>
      <c r="U97" s="475">
        <v>59145</v>
      </c>
      <c r="V97" s="475"/>
      <c r="W97" s="475"/>
      <c r="X97" s="475"/>
      <c r="Y97" s="475"/>
      <c r="Z97" s="475"/>
      <c r="AI97" s="17"/>
      <c r="AJ97" s="15"/>
    </row>
    <row r="98" spans="2:36">
      <c r="B98" s="18"/>
      <c r="C98" s="476" t="s">
        <v>29</v>
      </c>
      <c r="D98" s="476"/>
      <c r="E98" s="476"/>
      <c r="F98" s="476"/>
      <c r="G98" s="476"/>
      <c r="H98" s="476"/>
      <c r="I98" s="476"/>
      <c r="J98" s="476"/>
      <c r="K98" s="476"/>
      <c r="L98" s="476"/>
      <c r="M98" s="476"/>
      <c r="N98" s="476"/>
      <c r="O98" s="476"/>
      <c r="P98" s="476"/>
      <c r="Q98" s="476"/>
      <c r="R98" s="476"/>
      <c r="S98" s="476"/>
      <c r="T98" s="477">
        <v>629683</v>
      </c>
      <c r="U98" s="477"/>
      <c r="V98" s="477"/>
      <c r="W98" s="477"/>
      <c r="X98" s="477"/>
      <c r="Y98" s="477"/>
      <c r="Z98" s="477"/>
      <c r="AA98" s="18"/>
      <c r="AJ98" s="19"/>
    </row>
    <row r="99" spans="2:36">
      <c r="B99" s="6"/>
      <c r="C99" s="6"/>
      <c r="D99" s="6"/>
      <c r="E99" s="6"/>
      <c r="F99" s="6"/>
      <c r="G99" s="6"/>
      <c r="H99" s="6"/>
      <c r="I99" s="6"/>
      <c r="J99" s="6"/>
      <c r="K99" s="6"/>
      <c r="L99" s="6"/>
      <c r="M99" s="6"/>
      <c r="N99" s="6"/>
      <c r="O99" s="6"/>
      <c r="P99" s="6"/>
      <c r="Q99" s="6"/>
      <c r="R99" s="6"/>
      <c r="S99" s="6"/>
      <c r="T99" s="6"/>
      <c r="U99" s="136"/>
      <c r="V99" s="136"/>
      <c r="W99" s="136"/>
      <c r="X99" s="136"/>
      <c r="Y99" s="136"/>
      <c r="Z99" s="136"/>
      <c r="AA99" s="6"/>
    </row>
    <row r="100" spans="2:36">
      <c r="B100" s="1" t="s">
        <v>30</v>
      </c>
    </row>
  </sheetData>
  <mergeCells count="264">
    <mergeCell ref="A1:AG1"/>
    <mergeCell ref="A2:AG3"/>
    <mergeCell ref="A7:G8"/>
    <mergeCell ref="H7:N8"/>
    <mergeCell ref="O7:T8"/>
    <mergeCell ref="U7:Z8"/>
    <mergeCell ref="AA7:AG8"/>
    <mergeCell ref="A9:G9"/>
    <mergeCell ref="H9:N9"/>
    <mergeCell ref="O9:T9"/>
    <mergeCell ref="U9:Z9"/>
    <mergeCell ref="AA9:AG9"/>
    <mergeCell ref="H10:N10"/>
    <mergeCell ref="O10:T10"/>
    <mergeCell ref="U10:Z10"/>
    <mergeCell ref="AA10:AG10"/>
    <mergeCell ref="A11:G11"/>
    <mergeCell ref="H11:N11"/>
    <mergeCell ref="O11:T11"/>
    <mergeCell ref="U11:Z11"/>
    <mergeCell ref="AA11:AG11"/>
    <mergeCell ref="H12:N12"/>
    <mergeCell ref="O12:T12"/>
    <mergeCell ref="U12:Z12"/>
    <mergeCell ref="AA12:AG12"/>
    <mergeCell ref="A13:G13"/>
    <mergeCell ref="H13:N13"/>
    <mergeCell ref="O13:T13"/>
    <mergeCell ref="U13:Z13"/>
    <mergeCell ref="AA13:AG13"/>
    <mergeCell ref="H14:N14"/>
    <mergeCell ref="O14:T14"/>
    <mergeCell ref="U14:Z14"/>
    <mergeCell ref="AA14:AG14"/>
    <mergeCell ref="A15:G15"/>
    <mergeCell ref="H15:N15"/>
    <mergeCell ref="O15:T15"/>
    <mergeCell ref="U15:Z15"/>
    <mergeCell ref="AA15:AG15"/>
    <mergeCell ref="H16:N16"/>
    <mergeCell ref="O16:T16"/>
    <mergeCell ref="U16:Z16"/>
    <mergeCell ref="AA16:AG16"/>
    <mergeCell ref="A19:G20"/>
    <mergeCell ref="H19:N20"/>
    <mergeCell ref="O19:T20"/>
    <mergeCell ref="U19:Z20"/>
    <mergeCell ref="AA19:AG20"/>
    <mergeCell ref="A21:G21"/>
    <mergeCell ref="H21:N21"/>
    <mergeCell ref="O21:T21"/>
    <mergeCell ref="U21:Z21"/>
    <mergeCell ref="AA21:AG21"/>
    <mergeCell ref="H22:N22"/>
    <mergeCell ref="O22:T22"/>
    <mergeCell ref="U22:Z22"/>
    <mergeCell ref="AA22:AG22"/>
    <mergeCell ref="A23:G23"/>
    <mergeCell ref="H23:N23"/>
    <mergeCell ref="O23:T23"/>
    <mergeCell ref="U23:Z23"/>
    <mergeCell ref="AA23:AG23"/>
    <mergeCell ref="H24:N24"/>
    <mergeCell ref="O24:T24"/>
    <mergeCell ref="U24:Z24"/>
    <mergeCell ref="AA24:AG24"/>
    <mergeCell ref="A25:G25"/>
    <mergeCell ref="H25:N25"/>
    <mergeCell ref="O25:T25"/>
    <mergeCell ref="U25:Z25"/>
    <mergeCell ref="AA25:AG25"/>
    <mergeCell ref="H26:N26"/>
    <mergeCell ref="O26:T26"/>
    <mergeCell ref="U26:Z26"/>
    <mergeCell ref="AA26:AG26"/>
    <mergeCell ref="A27:G27"/>
    <mergeCell ref="H27:N27"/>
    <mergeCell ref="O27:T27"/>
    <mergeCell ref="U27:Z27"/>
    <mergeCell ref="AA27:AG27"/>
    <mergeCell ref="H28:N28"/>
    <mergeCell ref="O28:T28"/>
    <mergeCell ref="U28:Z28"/>
    <mergeCell ref="AA28:AG28"/>
    <mergeCell ref="A29:G29"/>
    <mergeCell ref="H29:N29"/>
    <mergeCell ref="O29:T29"/>
    <mergeCell ref="U29:Z29"/>
    <mergeCell ref="AA29:AG29"/>
    <mergeCell ref="H30:N30"/>
    <mergeCell ref="O30:T30"/>
    <mergeCell ref="U30:Z30"/>
    <mergeCell ref="AA30:AG30"/>
    <mergeCell ref="A31:G31"/>
    <mergeCell ref="H31:N31"/>
    <mergeCell ref="O31:T31"/>
    <mergeCell ref="U31:Z31"/>
    <mergeCell ref="AA31:AG31"/>
    <mergeCell ref="H32:N32"/>
    <mergeCell ref="O32:T32"/>
    <mergeCell ref="U32:Z32"/>
    <mergeCell ref="AA32:AG32"/>
    <mergeCell ref="A33:G33"/>
    <mergeCell ref="H33:N33"/>
    <mergeCell ref="O33:T33"/>
    <mergeCell ref="U33:Z33"/>
    <mergeCell ref="AA33:AG33"/>
    <mergeCell ref="H34:N34"/>
    <mergeCell ref="O34:T34"/>
    <mergeCell ref="U34:Z34"/>
    <mergeCell ref="AA34:AG34"/>
    <mergeCell ref="A35:G35"/>
    <mergeCell ref="H35:N35"/>
    <mergeCell ref="O35:T35"/>
    <mergeCell ref="U35:Z35"/>
    <mergeCell ref="AA35:AG35"/>
    <mergeCell ref="H36:N36"/>
    <mergeCell ref="O36:T36"/>
    <mergeCell ref="U36:Z36"/>
    <mergeCell ref="AA36:AG36"/>
    <mergeCell ref="A37:G37"/>
    <mergeCell ref="H37:N37"/>
    <mergeCell ref="O37:T37"/>
    <mergeCell ref="U37:Z37"/>
    <mergeCell ref="AA37:AG37"/>
    <mergeCell ref="H38:N38"/>
    <mergeCell ref="O38:T38"/>
    <mergeCell ref="U38:Z38"/>
    <mergeCell ref="AA38:AG38"/>
    <mergeCell ref="A39:G39"/>
    <mergeCell ref="H39:N39"/>
    <mergeCell ref="O39:T39"/>
    <mergeCell ref="U39:Z39"/>
    <mergeCell ref="AA39:AG39"/>
    <mergeCell ref="H40:N40"/>
    <mergeCell ref="O40:T40"/>
    <mergeCell ref="U40:Z40"/>
    <mergeCell ref="AA40:AG40"/>
    <mergeCell ref="A56:G57"/>
    <mergeCell ref="H56:N57"/>
    <mergeCell ref="O56:T57"/>
    <mergeCell ref="U56:Z57"/>
    <mergeCell ref="AA56:AG57"/>
    <mergeCell ref="A58:G58"/>
    <mergeCell ref="H58:N58"/>
    <mergeCell ref="O58:T58"/>
    <mergeCell ref="U58:Z58"/>
    <mergeCell ref="AA58:AG58"/>
    <mergeCell ref="H59:N59"/>
    <mergeCell ref="O59:T59"/>
    <mergeCell ref="U59:Z59"/>
    <mergeCell ref="AA59:AG59"/>
    <mergeCell ref="A60:G60"/>
    <mergeCell ref="H60:N60"/>
    <mergeCell ref="O60:T60"/>
    <mergeCell ref="U60:Z60"/>
    <mergeCell ref="AA60:AG60"/>
    <mergeCell ref="H61:N61"/>
    <mergeCell ref="O61:T61"/>
    <mergeCell ref="U61:Z61"/>
    <mergeCell ref="AA61:AG61"/>
    <mergeCell ref="A64:G64"/>
    <mergeCell ref="H64:N64"/>
    <mergeCell ref="O64:T64"/>
    <mergeCell ref="U64:Z64"/>
    <mergeCell ref="AA64:AG64"/>
    <mergeCell ref="H65:N65"/>
    <mergeCell ref="O65:T65"/>
    <mergeCell ref="U65:Z65"/>
    <mergeCell ref="AA65:AG65"/>
    <mergeCell ref="A66:G66"/>
    <mergeCell ref="H66:N66"/>
    <mergeCell ref="O66:T66"/>
    <mergeCell ref="U66:Z66"/>
    <mergeCell ref="AA66:AG66"/>
    <mergeCell ref="H67:N67"/>
    <mergeCell ref="O67:T67"/>
    <mergeCell ref="U67:Z67"/>
    <mergeCell ref="AA67:AG67"/>
    <mergeCell ref="A68:G68"/>
    <mergeCell ref="H68:N68"/>
    <mergeCell ref="O68:T68"/>
    <mergeCell ref="U68:Z68"/>
    <mergeCell ref="AA68:AG68"/>
    <mergeCell ref="H69:N69"/>
    <mergeCell ref="O69:T69"/>
    <mergeCell ref="U69:Z69"/>
    <mergeCell ref="AA69:AG69"/>
    <mergeCell ref="A70:G70"/>
    <mergeCell ref="H70:N70"/>
    <mergeCell ref="O70:T70"/>
    <mergeCell ref="U70:Z70"/>
    <mergeCell ref="AA70:AG70"/>
    <mergeCell ref="H71:N71"/>
    <mergeCell ref="O71:T71"/>
    <mergeCell ref="U71:Z71"/>
    <mergeCell ref="AA71:AG71"/>
    <mergeCell ref="A74:G75"/>
    <mergeCell ref="H74:N75"/>
    <mergeCell ref="O74:T75"/>
    <mergeCell ref="U74:Z75"/>
    <mergeCell ref="AA74:AG75"/>
    <mergeCell ref="A76:G76"/>
    <mergeCell ref="H76:N76"/>
    <mergeCell ref="O76:T76"/>
    <mergeCell ref="U76:Z76"/>
    <mergeCell ref="AA76:AG76"/>
    <mergeCell ref="H77:N77"/>
    <mergeCell ref="O77:T77"/>
    <mergeCell ref="U77:Z77"/>
    <mergeCell ref="AA77:AG77"/>
    <mergeCell ref="A78:G78"/>
    <mergeCell ref="H78:N78"/>
    <mergeCell ref="O78:T78"/>
    <mergeCell ref="U78:Z78"/>
    <mergeCell ref="AA78:AG78"/>
    <mergeCell ref="H79:N79"/>
    <mergeCell ref="O79:T79"/>
    <mergeCell ref="U79:Z79"/>
    <mergeCell ref="AA79:AG79"/>
    <mergeCell ref="A80:G80"/>
    <mergeCell ref="H80:N80"/>
    <mergeCell ref="O80:T80"/>
    <mergeCell ref="U80:Z80"/>
    <mergeCell ref="AA80:AG80"/>
    <mergeCell ref="H81:N81"/>
    <mergeCell ref="O81:T81"/>
    <mergeCell ref="U81:Z81"/>
    <mergeCell ref="AA81:AG81"/>
    <mergeCell ref="A82:G82"/>
    <mergeCell ref="H82:N82"/>
    <mergeCell ref="O82:T82"/>
    <mergeCell ref="U82:Z82"/>
    <mergeCell ref="AA82:AG82"/>
    <mergeCell ref="H83:N83"/>
    <mergeCell ref="O83:T83"/>
    <mergeCell ref="U83:Z83"/>
    <mergeCell ref="AA83:AG83"/>
    <mergeCell ref="A84:G84"/>
    <mergeCell ref="H84:N84"/>
    <mergeCell ref="O84:T84"/>
    <mergeCell ref="U84:Z84"/>
    <mergeCell ref="AA84:AG84"/>
    <mergeCell ref="AA87:AG87"/>
    <mergeCell ref="U92:Z92"/>
    <mergeCell ref="U93:Z93"/>
    <mergeCell ref="H85:N85"/>
    <mergeCell ref="O85:T85"/>
    <mergeCell ref="U85:Z85"/>
    <mergeCell ref="AA85:AG85"/>
    <mergeCell ref="A86:G86"/>
    <mergeCell ref="H86:N86"/>
    <mergeCell ref="O86:T86"/>
    <mergeCell ref="U86:Z86"/>
    <mergeCell ref="AA86:AG86"/>
    <mergeCell ref="U94:Z94"/>
    <mergeCell ref="U95:Z95"/>
    <mergeCell ref="U96:Z96"/>
    <mergeCell ref="U97:Z97"/>
    <mergeCell ref="C98:S98"/>
    <mergeCell ref="T98:Z98"/>
    <mergeCell ref="H87:N87"/>
    <mergeCell ref="O87:T87"/>
    <mergeCell ref="U87:Z87"/>
  </mergeCells>
  <phoneticPr fontId="2"/>
  <printOptions horizontalCentered="1"/>
  <pageMargins left="0.70866141732283472" right="0.70866141732283472" top="0.74803149606299213" bottom="0.74803149606299213" header="0.31496062992125984" footer="0.31496062992125984"/>
  <pageSetup paperSize="9" firstPageNumber="2" orientation="portrait" useFirstPageNumber="1" r:id="rId1"/>
  <rowBreaks count="1" manualBreakCount="1">
    <brk id="52"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D2F4-BFE2-4EF7-864C-CA49F5CFEF14}">
  <sheetPr>
    <tabColor rgb="FF00B050"/>
  </sheetPr>
  <dimension ref="A1:BA125"/>
  <sheetViews>
    <sheetView showGridLines="0" view="pageBreakPreview" zoomScale="120" zoomScaleNormal="100" zoomScaleSheetLayoutView="120" workbookViewId="0">
      <selection activeCell="AI127" sqref="AI127"/>
    </sheetView>
  </sheetViews>
  <sheetFormatPr defaultRowHeight="13.5"/>
  <cols>
    <col min="1" max="34" width="2.625" style="21" customWidth="1"/>
    <col min="35" max="35" width="27.25" style="21" bestFit="1" customWidth="1"/>
    <col min="36" max="36" width="19.375" style="21" bestFit="1" customWidth="1"/>
    <col min="37" max="37" width="15.75" style="21" customWidth="1"/>
    <col min="38" max="41" width="2.625" style="21" customWidth="1"/>
    <col min="42" max="256" width="9" style="21"/>
    <col min="257" max="290" width="2.625" style="21" customWidth="1"/>
    <col min="291" max="291" width="27.25" style="21" bestFit="1" customWidth="1"/>
    <col min="292" max="292" width="19.375" style="21" bestFit="1" customWidth="1"/>
    <col min="293" max="293" width="15.75" style="21" customWidth="1"/>
    <col min="294" max="297" width="2.625" style="21" customWidth="1"/>
    <col min="298" max="512" width="9" style="21"/>
    <col min="513" max="546" width="2.625" style="21" customWidth="1"/>
    <col min="547" max="547" width="27.25" style="21" bestFit="1" customWidth="1"/>
    <col min="548" max="548" width="19.375" style="21" bestFit="1" customWidth="1"/>
    <col min="549" max="549" width="15.75" style="21" customWidth="1"/>
    <col min="550" max="553" width="2.625" style="21" customWidth="1"/>
    <col min="554" max="768" width="9" style="21"/>
    <col min="769" max="802" width="2.625" style="21" customWidth="1"/>
    <col min="803" max="803" width="27.25" style="21" bestFit="1" customWidth="1"/>
    <col min="804" max="804" width="19.375" style="21" bestFit="1" customWidth="1"/>
    <col min="805" max="805" width="15.75" style="21" customWidth="1"/>
    <col min="806" max="809" width="2.625" style="21" customWidth="1"/>
    <col min="810" max="1024" width="9" style="21"/>
    <col min="1025" max="1058" width="2.625" style="21" customWidth="1"/>
    <col min="1059" max="1059" width="27.25" style="21" bestFit="1" customWidth="1"/>
    <col min="1060" max="1060" width="19.375" style="21" bestFit="1" customWidth="1"/>
    <col min="1061" max="1061" width="15.75" style="21" customWidth="1"/>
    <col min="1062" max="1065" width="2.625" style="21" customWidth="1"/>
    <col min="1066" max="1280" width="9" style="21"/>
    <col min="1281" max="1314" width="2.625" style="21" customWidth="1"/>
    <col min="1315" max="1315" width="27.25" style="21" bestFit="1" customWidth="1"/>
    <col min="1316" max="1316" width="19.375" style="21" bestFit="1" customWidth="1"/>
    <col min="1317" max="1317" width="15.75" style="21" customWidth="1"/>
    <col min="1318" max="1321" width="2.625" style="21" customWidth="1"/>
    <col min="1322" max="1536" width="9" style="21"/>
    <col min="1537" max="1570" width="2.625" style="21" customWidth="1"/>
    <col min="1571" max="1571" width="27.25" style="21" bestFit="1" customWidth="1"/>
    <col min="1572" max="1572" width="19.375" style="21" bestFit="1" customWidth="1"/>
    <col min="1573" max="1573" width="15.75" style="21" customWidth="1"/>
    <col min="1574" max="1577" width="2.625" style="21" customWidth="1"/>
    <col min="1578" max="1792" width="9" style="21"/>
    <col min="1793" max="1826" width="2.625" style="21" customWidth="1"/>
    <col min="1827" max="1827" width="27.25" style="21" bestFit="1" customWidth="1"/>
    <col min="1828" max="1828" width="19.375" style="21" bestFit="1" customWidth="1"/>
    <col min="1829" max="1829" width="15.75" style="21" customWidth="1"/>
    <col min="1830" max="1833" width="2.625" style="21" customWidth="1"/>
    <col min="1834" max="2048" width="9" style="21"/>
    <col min="2049" max="2082" width="2.625" style="21" customWidth="1"/>
    <col min="2083" max="2083" width="27.25" style="21" bestFit="1" customWidth="1"/>
    <col min="2084" max="2084" width="19.375" style="21" bestFit="1" customWidth="1"/>
    <col min="2085" max="2085" width="15.75" style="21" customWidth="1"/>
    <col min="2086" max="2089" width="2.625" style="21" customWidth="1"/>
    <col min="2090" max="2304" width="9" style="21"/>
    <col min="2305" max="2338" width="2.625" style="21" customWidth="1"/>
    <col min="2339" max="2339" width="27.25" style="21" bestFit="1" customWidth="1"/>
    <col min="2340" max="2340" width="19.375" style="21" bestFit="1" customWidth="1"/>
    <col min="2341" max="2341" width="15.75" style="21" customWidth="1"/>
    <col min="2342" max="2345" width="2.625" style="21" customWidth="1"/>
    <col min="2346" max="2560" width="9" style="21"/>
    <col min="2561" max="2594" width="2.625" style="21" customWidth="1"/>
    <col min="2595" max="2595" width="27.25" style="21" bestFit="1" customWidth="1"/>
    <col min="2596" max="2596" width="19.375" style="21" bestFit="1" customWidth="1"/>
    <col min="2597" max="2597" width="15.75" style="21" customWidth="1"/>
    <col min="2598" max="2601" width="2.625" style="21" customWidth="1"/>
    <col min="2602" max="2816" width="9" style="21"/>
    <col min="2817" max="2850" width="2.625" style="21" customWidth="1"/>
    <col min="2851" max="2851" width="27.25" style="21" bestFit="1" customWidth="1"/>
    <col min="2852" max="2852" width="19.375" style="21" bestFit="1" customWidth="1"/>
    <col min="2853" max="2853" width="15.75" style="21" customWidth="1"/>
    <col min="2854" max="2857" width="2.625" style="21" customWidth="1"/>
    <col min="2858" max="3072" width="9" style="21"/>
    <col min="3073" max="3106" width="2.625" style="21" customWidth="1"/>
    <col min="3107" max="3107" width="27.25" style="21" bestFit="1" customWidth="1"/>
    <col min="3108" max="3108" width="19.375" style="21" bestFit="1" customWidth="1"/>
    <col min="3109" max="3109" width="15.75" style="21" customWidth="1"/>
    <col min="3110" max="3113" width="2.625" style="21" customWidth="1"/>
    <col min="3114" max="3328" width="9" style="21"/>
    <col min="3329" max="3362" width="2.625" style="21" customWidth="1"/>
    <col min="3363" max="3363" width="27.25" style="21" bestFit="1" customWidth="1"/>
    <col min="3364" max="3364" width="19.375" style="21" bestFit="1" customWidth="1"/>
    <col min="3365" max="3365" width="15.75" style="21" customWidth="1"/>
    <col min="3366" max="3369" width="2.625" style="21" customWidth="1"/>
    <col min="3370" max="3584" width="9" style="21"/>
    <col min="3585" max="3618" width="2.625" style="21" customWidth="1"/>
    <col min="3619" max="3619" width="27.25" style="21" bestFit="1" customWidth="1"/>
    <col min="3620" max="3620" width="19.375" style="21" bestFit="1" customWidth="1"/>
    <col min="3621" max="3621" width="15.75" style="21" customWidth="1"/>
    <col min="3622" max="3625" width="2.625" style="21" customWidth="1"/>
    <col min="3626" max="3840" width="9" style="21"/>
    <col min="3841" max="3874" width="2.625" style="21" customWidth="1"/>
    <col min="3875" max="3875" width="27.25" style="21" bestFit="1" customWidth="1"/>
    <col min="3876" max="3876" width="19.375" style="21" bestFit="1" customWidth="1"/>
    <col min="3877" max="3877" width="15.75" style="21" customWidth="1"/>
    <col min="3878" max="3881" width="2.625" style="21" customWidth="1"/>
    <col min="3882" max="4096" width="9" style="21"/>
    <col min="4097" max="4130" width="2.625" style="21" customWidth="1"/>
    <col min="4131" max="4131" width="27.25" style="21" bestFit="1" customWidth="1"/>
    <col min="4132" max="4132" width="19.375" style="21" bestFit="1" customWidth="1"/>
    <col min="4133" max="4133" width="15.75" style="21" customWidth="1"/>
    <col min="4134" max="4137" width="2.625" style="21" customWidth="1"/>
    <col min="4138" max="4352" width="9" style="21"/>
    <col min="4353" max="4386" width="2.625" style="21" customWidth="1"/>
    <col min="4387" max="4387" width="27.25" style="21" bestFit="1" customWidth="1"/>
    <col min="4388" max="4388" width="19.375" style="21" bestFit="1" customWidth="1"/>
    <col min="4389" max="4389" width="15.75" style="21" customWidth="1"/>
    <col min="4390" max="4393" width="2.625" style="21" customWidth="1"/>
    <col min="4394" max="4608" width="9" style="21"/>
    <col min="4609" max="4642" width="2.625" style="21" customWidth="1"/>
    <col min="4643" max="4643" width="27.25" style="21" bestFit="1" customWidth="1"/>
    <col min="4644" max="4644" width="19.375" style="21" bestFit="1" customWidth="1"/>
    <col min="4645" max="4645" width="15.75" style="21" customWidth="1"/>
    <col min="4646" max="4649" width="2.625" style="21" customWidth="1"/>
    <col min="4650" max="4864" width="9" style="21"/>
    <col min="4865" max="4898" width="2.625" style="21" customWidth="1"/>
    <col min="4899" max="4899" width="27.25" style="21" bestFit="1" customWidth="1"/>
    <col min="4900" max="4900" width="19.375" style="21" bestFit="1" customWidth="1"/>
    <col min="4901" max="4901" width="15.75" style="21" customWidth="1"/>
    <col min="4902" max="4905" width="2.625" style="21" customWidth="1"/>
    <col min="4906" max="5120" width="9" style="21"/>
    <col min="5121" max="5154" width="2.625" style="21" customWidth="1"/>
    <col min="5155" max="5155" width="27.25" style="21" bestFit="1" customWidth="1"/>
    <col min="5156" max="5156" width="19.375" style="21" bestFit="1" customWidth="1"/>
    <col min="5157" max="5157" width="15.75" style="21" customWidth="1"/>
    <col min="5158" max="5161" width="2.625" style="21" customWidth="1"/>
    <col min="5162" max="5376" width="9" style="21"/>
    <col min="5377" max="5410" width="2.625" style="21" customWidth="1"/>
    <col min="5411" max="5411" width="27.25" style="21" bestFit="1" customWidth="1"/>
    <col min="5412" max="5412" width="19.375" style="21" bestFit="1" customWidth="1"/>
    <col min="5413" max="5413" width="15.75" style="21" customWidth="1"/>
    <col min="5414" max="5417" width="2.625" style="21" customWidth="1"/>
    <col min="5418" max="5632" width="9" style="21"/>
    <col min="5633" max="5666" width="2.625" style="21" customWidth="1"/>
    <col min="5667" max="5667" width="27.25" style="21" bestFit="1" customWidth="1"/>
    <col min="5668" max="5668" width="19.375" style="21" bestFit="1" customWidth="1"/>
    <col min="5669" max="5669" width="15.75" style="21" customWidth="1"/>
    <col min="5670" max="5673" width="2.625" style="21" customWidth="1"/>
    <col min="5674" max="5888" width="9" style="21"/>
    <col min="5889" max="5922" width="2.625" style="21" customWidth="1"/>
    <col min="5923" max="5923" width="27.25" style="21" bestFit="1" customWidth="1"/>
    <col min="5924" max="5924" width="19.375" style="21" bestFit="1" customWidth="1"/>
    <col min="5925" max="5925" width="15.75" style="21" customWidth="1"/>
    <col min="5926" max="5929" width="2.625" style="21" customWidth="1"/>
    <col min="5930" max="6144" width="9" style="21"/>
    <col min="6145" max="6178" width="2.625" style="21" customWidth="1"/>
    <col min="6179" max="6179" width="27.25" style="21" bestFit="1" customWidth="1"/>
    <col min="6180" max="6180" width="19.375" style="21" bestFit="1" customWidth="1"/>
    <col min="6181" max="6181" width="15.75" style="21" customWidth="1"/>
    <col min="6182" max="6185" width="2.625" style="21" customWidth="1"/>
    <col min="6186" max="6400" width="9" style="21"/>
    <col min="6401" max="6434" width="2.625" style="21" customWidth="1"/>
    <col min="6435" max="6435" width="27.25" style="21" bestFit="1" customWidth="1"/>
    <col min="6436" max="6436" width="19.375" style="21" bestFit="1" customWidth="1"/>
    <col min="6437" max="6437" width="15.75" style="21" customWidth="1"/>
    <col min="6438" max="6441" width="2.625" style="21" customWidth="1"/>
    <col min="6442" max="6656" width="9" style="21"/>
    <col min="6657" max="6690" width="2.625" style="21" customWidth="1"/>
    <col min="6691" max="6691" width="27.25" style="21" bestFit="1" customWidth="1"/>
    <col min="6692" max="6692" width="19.375" style="21" bestFit="1" customWidth="1"/>
    <col min="6693" max="6693" width="15.75" style="21" customWidth="1"/>
    <col min="6694" max="6697" width="2.625" style="21" customWidth="1"/>
    <col min="6698" max="6912" width="9" style="21"/>
    <col min="6913" max="6946" width="2.625" style="21" customWidth="1"/>
    <col min="6947" max="6947" width="27.25" style="21" bestFit="1" customWidth="1"/>
    <col min="6948" max="6948" width="19.375" style="21" bestFit="1" customWidth="1"/>
    <col min="6949" max="6949" width="15.75" style="21" customWidth="1"/>
    <col min="6950" max="6953" width="2.625" style="21" customWidth="1"/>
    <col min="6954" max="7168" width="9" style="21"/>
    <col min="7169" max="7202" width="2.625" style="21" customWidth="1"/>
    <col min="7203" max="7203" width="27.25" style="21" bestFit="1" customWidth="1"/>
    <col min="7204" max="7204" width="19.375" style="21" bestFit="1" customWidth="1"/>
    <col min="7205" max="7205" width="15.75" style="21" customWidth="1"/>
    <col min="7206" max="7209" width="2.625" style="21" customWidth="1"/>
    <col min="7210" max="7424" width="9" style="21"/>
    <col min="7425" max="7458" width="2.625" style="21" customWidth="1"/>
    <col min="7459" max="7459" width="27.25" style="21" bestFit="1" customWidth="1"/>
    <col min="7460" max="7460" width="19.375" style="21" bestFit="1" customWidth="1"/>
    <col min="7461" max="7461" width="15.75" style="21" customWidth="1"/>
    <col min="7462" max="7465" width="2.625" style="21" customWidth="1"/>
    <col min="7466" max="7680" width="9" style="21"/>
    <col min="7681" max="7714" width="2.625" style="21" customWidth="1"/>
    <col min="7715" max="7715" width="27.25" style="21" bestFit="1" customWidth="1"/>
    <col min="7716" max="7716" width="19.375" style="21" bestFit="1" customWidth="1"/>
    <col min="7717" max="7717" width="15.75" style="21" customWidth="1"/>
    <col min="7718" max="7721" width="2.625" style="21" customWidth="1"/>
    <col min="7722" max="7936" width="9" style="21"/>
    <col min="7937" max="7970" width="2.625" style="21" customWidth="1"/>
    <col min="7971" max="7971" width="27.25" style="21" bestFit="1" customWidth="1"/>
    <col min="7972" max="7972" width="19.375" style="21" bestFit="1" customWidth="1"/>
    <col min="7973" max="7973" width="15.75" style="21" customWidth="1"/>
    <col min="7974" max="7977" width="2.625" style="21" customWidth="1"/>
    <col min="7978" max="8192" width="9" style="21"/>
    <col min="8193" max="8226" width="2.625" style="21" customWidth="1"/>
    <col min="8227" max="8227" width="27.25" style="21" bestFit="1" customWidth="1"/>
    <col min="8228" max="8228" width="19.375" style="21" bestFit="1" customWidth="1"/>
    <col min="8229" max="8229" width="15.75" style="21" customWidth="1"/>
    <col min="8230" max="8233" width="2.625" style="21" customWidth="1"/>
    <col min="8234" max="8448" width="9" style="21"/>
    <col min="8449" max="8482" width="2.625" style="21" customWidth="1"/>
    <col min="8483" max="8483" width="27.25" style="21" bestFit="1" customWidth="1"/>
    <col min="8484" max="8484" width="19.375" style="21" bestFit="1" customWidth="1"/>
    <col min="8485" max="8485" width="15.75" style="21" customWidth="1"/>
    <col min="8486" max="8489" width="2.625" style="21" customWidth="1"/>
    <col min="8490" max="8704" width="9" style="21"/>
    <col min="8705" max="8738" width="2.625" style="21" customWidth="1"/>
    <col min="8739" max="8739" width="27.25" style="21" bestFit="1" customWidth="1"/>
    <col min="8740" max="8740" width="19.375" style="21" bestFit="1" customWidth="1"/>
    <col min="8741" max="8741" width="15.75" style="21" customWidth="1"/>
    <col min="8742" max="8745" width="2.625" style="21" customWidth="1"/>
    <col min="8746" max="8960" width="9" style="21"/>
    <col min="8961" max="8994" width="2.625" style="21" customWidth="1"/>
    <col min="8995" max="8995" width="27.25" style="21" bestFit="1" customWidth="1"/>
    <col min="8996" max="8996" width="19.375" style="21" bestFit="1" customWidth="1"/>
    <col min="8997" max="8997" width="15.75" style="21" customWidth="1"/>
    <col min="8998" max="9001" width="2.625" style="21" customWidth="1"/>
    <col min="9002" max="9216" width="9" style="21"/>
    <col min="9217" max="9250" width="2.625" style="21" customWidth="1"/>
    <col min="9251" max="9251" width="27.25" style="21" bestFit="1" customWidth="1"/>
    <col min="9252" max="9252" width="19.375" style="21" bestFit="1" customWidth="1"/>
    <col min="9253" max="9253" width="15.75" style="21" customWidth="1"/>
    <col min="9254" max="9257" width="2.625" style="21" customWidth="1"/>
    <col min="9258" max="9472" width="9" style="21"/>
    <col min="9473" max="9506" width="2.625" style="21" customWidth="1"/>
    <col min="9507" max="9507" width="27.25" style="21" bestFit="1" customWidth="1"/>
    <col min="9508" max="9508" width="19.375" style="21" bestFit="1" customWidth="1"/>
    <col min="9509" max="9509" width="15.75" style="21" customWidth="1"/>
    <col min="9510" max="9513" width="2.625" style="21" customWidth="1"/>
    <col min="9514" max="9728" width="9" style="21"/>
    <col min="9729" max="9762" width="2.625" style="21" customWidth="1"/>
    <col min="9763" max="9763" width="27.25" style="21" bestFit="1" customWidth="1"/>
    <col min="9764" max="9764" width="19.375" style="21" bestFit="1" customWidth="1"/>
    <col min="9765" max="9765" width="15.75" style="21" customWidth="1"/>
    <col min="9766" max="9769" width="2.625" style="21" customWidth="1"/>
    <col min="9770" max="9984" width="9" style="21"/>
    <col min="9985" max="10018" width="2.625" style="21" customWidth="1"/>
    <col min="10019" max="10019" width="27.25" style="21" bestFit="1" customWidth="1"/>
    <col min="10020" max="10020" width="19.375" style="21" bestFit="1" customWidth="1"/>
    <col min="10021" max="10021" width="15.75" style="21" customWidth="1"/>
    <col min="10022" max="10025" width="2.625" style="21" customWidth="1"/>
    <col min="10026" max="10240" width="9" style="21"/>
    <col min="10241" max="10274" width="2.625" style="21" customWidth="1"/>
    <col min="10275" max="10275" width="27.25" style="21" bestFit="1" customWidth="1"/>
    <col min="10276" max="10276" width="19.375" style="21" bestFit="1" customWidth="1"/>
    <col min="10277" max="10277" width="15.75" style="21" customWidth="1"/>
    <col min="10278" max="10281" width="2.625" style="21" customWidth="1"/>
    <col min="10282" max="10496" width="9" style="21"/>
    <col min="10497" max="10530" width="2.625" style="21" customWidth="1"/>
    <col min="10531" max="10531" width="27.25" style="21" bestFit="1" customWidth="1"/>
    <col min="10532" max="10532" width="19.375" style="21" bestFit="1" customWidth="1"/>
    <col min="10533" max="10533" width="15.75" style="21" customWidth="1"/>
    <col min="10534" max="10537" width="2.625" style="21" customWidth="1"/>
    <col min="10538" max="10752" width="9" style="21"/>
    <col min="10753" max="10786" width="2.625" style="21" customWidth="1"/>
    <col min="10787" max="10787" width="27.25" style="21" bestFit="1" customWidth="1"/>
    <col min="10788" max="10788" width="19.375" style="21" bestFit="1" customWidth="1"/>
    <col min="10789" max="10789" width="15.75" style="21" customWidth="1"/>
    <col min="10790" max="10793" width="2.625" style="21" customWidth="1"/>
    <col min="10794" max="11008" width="9" style="21"/>
    <col min="11009" max="11042" width="2.625" style="21" customWidth="1"/>
    <col min="11043" max="11043" width="27.25" style="21" bestFit="1" customWidth="1"/>
    <col min="11044" max="11044" width="19.375" style="21" bestFit="1" customWidth="1"/>
    <col min="11045" max="11045" width="15.75" style="21" customWidth="1"/>
    <col min="11046" max="11049" width="2.625" style="21" customWidth="1"/>
    <col min="11050" max="11264" width="9" style="21"/>
    <col min="11265" max="11298" width="2.625" style="21" customWidth="1"/>
    <col min="11299" max="11299" width="27.25" style="21" bestFit="1" customWidth="1"/>
    <col min="11300" max="11300" width="19.375" style="21" bestFit="1" customWidth="1"/>
    <col min="11301" max="11301" width="15.75" style="21" customWidth="1"/>
    <col min="11302" max="11305" width="2.625" style="21" customWidth="1"/>
    <col min="11306" max="11520" width="9" style="21"/>
    <col min="11521" max="11554" width="2.625" style="21" customWidth="1"/>
    <col min="11555" max="11555" width="27.25" style="21" bestFit="1" customWidth="1"/>
    <col min="11556" max="11556" width="19.375" style="21" bestFit="1" customWidth="1"/>
    <col min="11557" max="11557" width="15.75" style="21" customWidth="1"/>
    <col min="11558" max="11561" width="2.625" style="21" customWidth="1"/>
    <col min="11562" max="11776" width="9" style="21"/>
    <col min="11777" max="11810" width="2.625" style="21" customWidth="1"/>
    <col min="11811" max="11811" width="27.25" style="21" bestFit="1" customWidth="1"/>
    <col min="11812" max="11812" width="19.375" style="21" bestFit="1" customWidth="1"/>
    <col min="11813" max="11813" width="15.75" style="21" customWidth="1"/>
    <col min="11814" max="11817" width="2.625" style="21" customWidth="1"/>
    <col min="11818" max="12032" width="9" style="21"/>
    <col min="12033" max="12066" width="2.625" style="21" customWidth="1"/>
    <col min="12067" max="12067" width="27.25" style="21" bestFit="1" customWidth="1"/>
    <col min="12068" max="12068" width="19.375" style="21" bestFit="1" customWidth="1"/>
    <col min="12069" max="12069" width="15.75" style="21" customWidth="1"/>
    <col min="12070" max="12073" width="2.625" style="21" customWidth="1"/>
    <col min="12074" max="12288" width="9" style="21"/>
    <col min="12289" max="12322" width="2.625" style="21" customWidth="1"/>
    <col min="12323" max="12323" width="27.25" style="21" bestFit="1" customWidth="1"/>
    <col min="12324" max="12324" width="19.375" style="21" bestFit="1" customWidth="1"/>
    <col min="12325" max="12325" width="15.75" style="21" customWidth="1"/>
    <col min="12326" max="12329" width="2.625" style="21" customWidth="1"/>
    <col min="12330" max="12544" width="9" style="21"/>
    <col min="12545" max="12578" width="2.625" style="21" customWidth="1"/>
    <col min="12579" max="12579" width="27.25" style="21" bestFit="1" customWidth="1"/>
    <col min="12580" max="12580" width="19.375" style="21" bestFit="1" customWidth="1"/>
    <col min="12581" max="12581" width="15.75" style="21" customWidth="1"/>
    <col min="12582" max="12585" width="2.625" style="21" customWidth="1"/>
    <col min="12586" max="12800" width="9" style="21"/>
    <col min="12801" max="12834" width="2.625" style="21" customWidth="1"/>
    <col min="12835" max="12835" width="27.25" style="21" bestFit="1" customWidth="1"/>
    <col min="12836" max="12836" width="19.375" style="21" bestFit="1" customWidth="1"/>
    <col min="12837" max="12837" width="15.75" style="21" customWidth="1"/>
    <col min="12838" max="12841" width="2.625" style="21" customWidth="1"/>
    <col min="12842" max="13056" width="9" style="21"/>
    <col min="13057" max="13090" width="2.625" style="21" customWidth="1"/>
    <col min="13091" max="13091" width="27.25" style="21" bestFit="1" customWidth="1"/>
    <col min="13092" max="13092" width="19.375" style="21" bestFit="1" customWidth="1"/>
    <col min="13093" max="13093" width="15.75" style="21" customWidth="1"/>
    <col min="13094" max="13097" width="2.625" style="21" customWidth="1"/>
    <col min="13098" max="13312" width="9" style="21"/>
    <col min="13313" max="13346" width="2.625" style="21" customWidth="1"/>
    <col min="13347" max="13347" width="27.25" style="21" bestFit="1" customWidth="1"/>
    <col min="13348" max="13348" width="19.375" style="21" bestFit="1" customWidth="1"/>
    <col min="13349" max="13349" width="15.75" style="21" customWidth="1"/>
    <col min="13350" max="13353" width="2.625" style="21" customWidth="1"/>
    <col min="13354" max="13568" width="9" style="21"/>
    <col min="13569" max="13602" width="2.625" style="21" customWidth="1"/>
    <col min="13603" max="13603" width="27.25" style="21" bestFit="1" customWidth="1"/>
    <col min="13604" max="13604" width="19.375" style="21" bestFit="1" customWidth="1"/>
    <col min="13605" max="13605" width="15.75" style="21" customWidth="1"/>
    <col min="13606" max="13609" width="2.625" style="21" customWidth="1"/>
    <col min="13610" max="13824" width="9" style="21"/>
    <col min="13825" max="13858" width="2.625" style="21" customWidth="1"/>
    <col min="13859" max="13859" width="27.25" style="21" bestFit="1" customWidth="1"/>
    <col min="13860" max="13860" width="19.375" style="21" bestFit="1" customWidth="1"/>
    <col min="13861" max="13861" width="15.75" style="21" customWidth="1"/>
    <col min="13862" max="13865" width="2.625" style="21" customWidth="1"/>
    <col min="13866" max="14080" width="9" style="21"/>
    <col min="14081" max="14114" width="2.625" style="21" customWidth="1"/>
    <col min="14115" max="14115" width="27.25" style="21" bestFit="1" customWidth="1"/>
    <col min="14116" max="14116" width="19.375" style="21" bestFit="1" customWidth="1"/>
    <col min="14117" max="14117" width="15.75" style="21" customWidth="1"/>
    <col min="14118" max="14121" width="2.625" style="21" customWidth="1"/>
    <col min="14122" max="14336" width="9" style="21"/>
    <col min="14337" max="14370" width="2.625" style="21" customWidth="1"/>
    <col min="14371" max="14371" width="27.25" style="21" bestFit="1" customWidth="1"/>
    <col min="14372" max="14372" width="19.375" style="21" bestFit="1" customWidth="1"/>
    <col min="14373" max="14373" width="15.75" style="21" customWidth="1"/>
    <col min="14374" max="14377" width="2.625" style="21" customWidth="1"/>
    <col min="14378" max="14592" width="9" style="21"/>
    <col min="14593" max="14626" width="2.625" style="21" customWidth="1"/>
    <col min="14627" max="14627" width="27.25" style="21" bestFit="1" customWidth="1"/>
    <col min="14628" max="14628" width="19.375" style="21" bestFit="1" customWidth="1"/>
    <col min="14629" max="14629" width="15.75" style="21" customWidth="1"/>
    <col min="14630" max="14633" width="2.625" style="21" customWidth="1"/>
    <col min="14634" max="14848" width="9" style="21"/>
    <col min="14849" max="14882" width="2.625" style="21" customWidth="1"/>
    <col min="14883" max="14883" width="27.25" style="21" bestFit="1" customWidth="1"/>
    <col min="14884" max="14884" width="19.375" style="21" bestFit="1" customWidth="1"/>
    <col min="14885" max="14885" width="15.75" style="21" customWidth="1"/>
    <col min="14886" max="14889" width="2.625" style="21" customWidth="1"/>
    <col min="14890" max="15104" width="9" style="21"/>
    <col min="15105" max="15138" width="2.625" style="21" customWidth="1"/>
    <col min="15139" max="15139" width="27.25" style="21" bestFit="1" customWidth="1"/>
    <col min="15140" max="15140" width="19.375" style="21" bestFit="1" customWidth="1"/>
    <col min="15141" max="15141" width="15.75" style="21" customWidth="1"/>
    <col min="15142" max="15145" width="2.625" style="21" customWidth="1"/>
    <col min="15146" max="15360" width="9" style="21"/>
    <col min="15361" max="15394" width="2.625" style="21" customWidth="1"/>
    <col min="15395" max="15395" width="27.25" style="21" bestFit="1" customWidth="1"/>
    <col min="15396" max="15396" width="19.375" style="21" bestFit="1" customWidth="1"/>
    <col min="15397" max="15397" width="15.75" style="21" customWidth="1"/>
    <col min="15398" max="15401" width="2.625" style="21" customWidth="1"/>
    <col min="15402" max="15616" width="9" style="21"/>
    <col min="15617" max="15650" width="2.625" style="21" customWidth="1"/>
    <col min="15651" max="15651" width="27.25" style="21" bestFit="1" customWidth="1"/>
    <col min="15652" max="15652" width="19.375" style="21" bestFit="1" customWidth="1"/>
    <col min="15653" max="15653" width="15.75" style="21" customWidth="1"/>
    <col min="15654" max="15657" width="2.625" style="21" customWidth="1"/>
    <col min="15658" max="15872" width="9" style="21"/>
    <col min="15873" max="15906" width="2.625" style="21" customWidth="1"/>
    <col min="15907" max="15907" width="27.25" style="21" bestFit="1" customWidth="1"/>
    <col min="15908" max="15908" width="19.375" style="21" bestFit="1" customWidth="1"/>
    <col min="15909" max="15909" width="15.75" style="21" customWidth="1"/>
    <col min="15910" max="15913" width="2.625" style="21" customWidth="1"/>
    <col min="15914" max="16128" width="9" style="21"/>
    <col min="16129" max="16162" width="2.625" style="21" customWidth="1"/>
    <col min="16163" max="16163" width="27.25" style="21" bestFit="1" customWidth="1"/>
    <col min="16164" max="16164" width="19.375" style="21" bestFit="1" customWidth="1"/>
    <col min="16165" max="16165" width="15.75" style="21" customWidth="1"/>
    <col min="16166" max="16169" width="2.625" style="21" customWidth="1"/>
    <col min="16170" max="16384" width="9" style="21"/>
  </cols>
  <sheetData>
    <row r="1" spans="1:53" ht="19.5" customHeight="1">
      <c r="A1" s="519" t="s">
        <v>227</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row>
    <row r="2" spans="1:53">
      <c r="A2" s="623" t="s">
        <v>228</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row>
    <row r="3" spans="1:53">
      <c r="A3" s="623"/>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row>
    <row r="4" spans="1:53">
      <c r="A4" s="623"/>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row>
    <row r="5" spans="1:53" s="366" customFormat="1">
      <c r="A5" s="623"/>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24"/>
      <c r="AI5" s="20"/>
      <c r="AJ5" s="20"/>
      <c r="AK5" s="20"/>
      <c r="AL5" s="20"/>
      <c r="AM5" s="20"/>
      <c r="AN5" s="20"/>
      <c r="AO5" s="20"/>
      <c r="AP5" s="20"/>
      <c r="AQ5" s="20"/>
      <c r="AR5" s="20"/>
      <c r="AS5" s="20"/>
      <c r="AT5" s="20"/>
      <c r="AU5" s="20"/>
      <c r="AV5" s="20"/>
      <c r="AW5" s="20"/>
      <c r="AX5" s="20"/>
      <c r="AY5" s="20"/>
      <c r="AZ5" s="20"/>
      <c r="BA5" s="20"/>
    </row>
    <row r="6" spans="1:53" s="366" customFormat="1">
      <c r="A6" s="623"/>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24"/>
      <c r="AI6" s="20"/>
      <c r="AJ6" s="20"/>
      <c r="AK6" s="20"/>
      <c r="AL6" s="20"/>
      <c r="AM6" s="20"/>
      <c r="AN6" s="20"/>
      <c r="AO6" s="20"/>
      <c r="AP6" s="20"/>
      <c r="AQ6" s="20"/>
      <c r="AR6" s="20"/>
      <c r="AS6" s="20"/>
      <c r="AT6" s="20"/>
      <c r="AU6" s="20"/>
      <c r="AV6" s="20"/>
      <c r="AW6" s="20"/>
      <c r="AX6" s="20"/>
      <c r="AY6" s="20"/>
      <c r="AZ6" s="20"/>
      <c r="BA6" s="20"/>
    </row>
    <row r="7" spans="1:53">
      <c r="A7" s="623"/>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row>
    <row r="8" spans="1:53">
      <c r="A8" s="623"/>
      <c r="B8" s="623"/>
      <c r="C8" s="623"/>
      <c r="D8" s="623"/>
      <c r="E8" s="623"/>
      <c r="F8" s="623"/>
      <c r="G8" s="623"/>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row>
    <row r="9" spans="1:53">
      <c r="A9" s="623"/>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row>
    <row r="10" spans="1:53">
      <c r="A10" s="623"/>
      <c r="B10" s="623"/>
      <c r="C10" s="623"/>
      <c r="D10" s="623"/>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row>
    <row r="11" spans="1:53">
      <c r="A11" s="623"/>
      <c r="B11" s="623"/>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row>
    <row r="12" spans="1:53">
      <c r="A12" s="623"/>
      <c r="B12" s="623"/>
      <c r="C12" s="623"/>
      <c r="D12" s="623"/>
      <c r="E12" s="623"/>
      <c r="F12" s="623"/>
      <c r="G12" s="623"/>
      <c r="H12" s="623"/>
      <c r="I12" s="623"/>
      <c r="J12" s="623"/>
      <c r="K12" s="623"/>
      <c r="L12" s="623"/>
      <c r="M12" s="623"/>
      <c r="N12" s="623"/>
      <c r="O12" s="623"/>
      <c r="P12" s="623"/>
      <c r="Q12" s="623"/>
      <c r="R12" s="623"/>
      <c r="S12" s="623"/>
      <c r="T12" s="623"/>
      <c r="U12" s="623"/>
      <c r="V12" s="623"/>
      <c r="W12" s="623"/>
      <c r="X12" s="623"/>
      <c r="Y12" s="623"/>
      <c r="Z12" s="623"/>
      <c r="AA12" s="623"/>
      <c r="AB12" s="623"/>
      <c r="AC12" s="623"/>
      <c r="AD12" s="623"/>
      <c r="AE12" s="623"/>
      <c r="AF12" s="623"/>
      <c r="AG12" s="623"/>
    </row>
    <row r="13" spans="1:53">
      <c r="A13" s="623"/>
      <c r="B13" s="623"/>
      <c r="C13" s="623"/>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row>
    <row r="14" spans="1:53">
      <c r="A14" s="22" t="s">
        <v>8</v>
      </c>
    </row>
    <row r="15" spans="1:53">
      <c r="A15" s="22"/>
    </row>
    <row r="16" spans="1:53" ht="18" customHeight="1">
      <c r="A16" s="22"/>
      <c r="B16" s="21" t="s">
        <v>9</v>
      </c>
      <c r="I16" s="523" t="s">
        <v>229</v>
      </c>
      <c r="J16" s="523"/>
      <c r="K16" s="523"/>
      <c r="L16" s="523"/>
      <c r="M16" s="523"/>
      <c r="N16" s="523"/>
      <c r="O16" s="523"/>
      <c r="P16" s="523"/>
      <c r="Q16" s="523"/>
      <c r="R16" s="523"/>
      <c r="S16" s="523"/>
      <c r="T16" s="523"/>
      <c r="U16" s="523"/>
      <c r="V16" s="523"/>
      <c r="W16" s="523"/>
      <c r="X16" s="523"/>
      <c r="Y16" s="523"/>
      <c r="Z16" s="523"/>
      <c r="AI16" s="25"/>
      <c r="AJ16" s="345"/>
    </row>
    <row r="17" spans="31:37">
      <c r="AE17" s="23" t="s">
        <v>10</v>
      </c>
      <c r="AI17" s="341"/>
      <c r="AJ17" s="341"/>
    </row>
    <row r="18" spans="31:37">
      <c r="AI18" s="25"/>
      <c r="AJ18" s="342"/>
      <c r="AK18" s="343"/>
    </row>
    <row r="19" spans="31:37">
      <c r="AI19" s="25"/>
      <c r="AJ19" s="342"/>
      <c r="AK19" s="343"/>
    </row>
    <row r="20" spans="31:37">
      <c r="AI20" s="25"/>
      <c r="AJ20" s="344"/>
      <c r="AK20" s="343"/>
    </row>
    <row r="21" spans="31:37">
      <c r="AI21" s="25"/>
      <c r="AJ21" s="342"/>
      <c r="AK21" s="343"/>
    </row>
    <row r="22" spans="31:37">
      <c r="AI22" s="25"/>
      <c r="AJ22" s="25"/>
    </row>
    <row r="38" spans="1:37">
      <c r="AI38" s="25"/>
      <c r="AJ38" s="345"/>
      <c r="AK38" s="25"/>
    </row>
    <row r="39" spans="1:37" ht="18" customHeight="1">
      <c r="A39" s="22"/>
      <c r="B39" s="21" t="s">
        <v>14</v>
      </c>
      <c r="I39" s="523" t="s">
        <v>230</v>
      </c>
      <c r="J39" s="523"/>
      <c r="K39" s="523"/>
      <c r="L39" s="523"/>
      <c r="M39" s="523"/>
      <c r="N39" s="523"/>
      <c r="O39" s="523"/>
      <c r="P39" s="523"/>
      <c r="Q39" s="523"/>
      <c r="R39" s="523"/>
      <c r="S39" s="523"/>
      <c r="T39" s="523"/>
      <c r="U39" s="523"/>
      <c r="V39" s="523"/>
      <c r="W39" s="523"/>
      <c r="X39" s="523"/>
      <c r="Y39" s="523"/>
      <c r="Z39" s="523"/>
      <c r="AI39" s="341"/>
      <c r="AJ39" s="341"/>
      <c r="AK39" s="25"/>
    </row>
    <row r="40" spans="1:37">
      <c r="AE40" s="23" t="s">
        <v>10</v>
      </c>
      <c r="AI40" s="25"/>
      <c r="AJ40" s="342"/>
      <c r="AK40" s="367"/>
    </row>
    <row r="41" spans="1:37">
      <c r="AI41" s="25"/>
      <c r="AJ41" s="342"/>
      <c r="AK41" s="367"/>
    </row>
    <row r="42" spans="1:37">
      <c r="AI42" s="25"/>
      <c r="AJ42" s="342"/>
      <c r="AK42" s="367"/>
    </row>
    <row r="43" spans="1:37">
      <c r="AI43" s="25"/>
      <c r="AJ43" s="342"/>
      <c r="AK43" s="367"/>
    </row>
    <row r="44" spans="1:37">
      <c r="AI44" s="25"/>
      <c r="AJ44" s="342"/>
      <c r="AK44" s="368"/>
    </row>
    <row r="45" spans="1:37">
      <c r="AI45" s="25"/>
      <c r="AJ45" s="342"/>
      <c r="AK45" s="367"/>
    </row>
    <row r="46" spans="1:37">
      <c r="AI46" s="25"/>
      <c r="AJ46" s="342"/>
      <c r="AK46" s="367"/>
    </row>
    <row r="47" spans="1:37">
      <c r="AI47" s="25"/>
      <c r="AJ47" s="344"/>
      <c r="AK47" s="367"/>
    </row>
    <row r="48" spans="1:37">
      <c r="AI48" s="25"/>
      <c r="AJ48" s="342"/>
      <c r="AK48" s="25"/>
    </row>
    <row r="49" spans="1:37">
      <c r="AI49" s="25"/>
      <c r="AJ49" s="342"/>
      <c r="AK49" s="25"/>
    </row>
    <row r="50" spans="1:37">
      <c r="AI50" s="25"/>
      <c r="AJ50" s="25"/>
      <c r="AK50" s="25"/>
    </row>
    <row r="51" spans="1:37">
      <c r="AI51" s="25"/>
      <c r="AJ51" s="25"/>
      <c r="AK51" s="25"/>
    </row>
    <row r="52" spans="1:37">
      <c r="AI52" s="25"/>
      <c r="AJ52" s="25"/>
      <c r="AK52" s="25"/>
    </row>
    <row r="53" spans="1:37">
      <c r="AI53" s="25"/>
      <c r="AJ53" s="25"/>
      <c r="AK53" s="25"/>
    </row>
    <row r="54" spans="1:37">
      <c r="AI54" s="25"/>
      <c r="AJ54" s="25"/>
      <c r="AK54" s="25"/>
    </row>
    <row r="55" spans="1:37">
      <c r="AI55" s="25"/>
      <c r="AJ55" s="25"/>
      <c r="AK55" s="25"/>
    </row>
    <row r="56" spans="1:37">
      <c r="AI56" s="25"/>
      <c r="AJ56" s="25"/>
      <c r="AK56" s="25"/>
    </row>
    <row r="57" spans="1:37">
      <c r="AI57" s="25"/>
      <c r="AJ57" s="25"/>
      <c r="AK57" s="25"/>
    </row>
    <row r="58" spans="1:37">
      <c r="AI58" s="25"/>
      <c r="AJ58" s="25"/>
      <c r="AK58" s="25"/>
    </row>
    <row r="59" spans="1:37">
      <c r="AI59" s="25"/>
      <c r="AJ59" s="25"/>
      <c r="AK59" s="25"/>
    </row>
    <row r="60" spans="1:37">
      <c r="AI60" s="25"/>
      <c r="AJ60" s="25"/>
      <c r="AK60" s="25"/>
    </row>
    <row r="61" spans="1:37">
      <c r="AI61" s="25"/>
      <c r="AJ61" s="25"/>
      <c r="AK61" s="25"/>
    </row>
    <row r="62" spans="1:37">
      <c r="Z62" s="28"/>
      <c r="AB62" s="28"/>
      <c r="AI62" s="25"/>
      <c r="AJ62" s="25"/>
      <c r="AK62" s="25"/>
    </row>
    <row r="63" spans="1:37">
      <c r="A63" s="524"/>
      <c r="B63" s="524"/>
      <c r="C63" s="524"/>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I63" s="25"/>
      <c r="AJ63" s="25"/>
      <c r="AK63" s="25"/>
    </row>
    <row r="64" spans="1:37">
      <c r="A64" s="22" t="s">
        <v>19</v>
      </c>
      <c r="AI64" s="25"/>
      <c r="AJ64" s="25"/>
      <c r="AK64" s="25"/>
    </row>
    <row r="65" spans="1:37">
      <c r="A65" s="22"/>
      <c r="AI65" s="25"/>
      <c r="AJ65" s="345"/>
      <c r="AK65" s="25"/>
    </row>
    <row r="66" spans="1:37" ht="18" customHeight="1">
      <c r="A66" s="22"/>
      <c r="B66" s="21" t="s">
        <v>9</v>
      </c>
      <c r="I66" s="523" t="s">
        <v>231</v>
      </c>
      <c r="J66" s="523"/>
      <c r="K66" s="523"/>
      <c r="L66" s="523"/>
      <c r="M66" s="523"/>
      <c r="N66" s="523"/>
      <c r="O66" s="523"/>
      <c r="P66" s="523"/>
      <c r="Q66" s="523"/>
      <c r="R66" s="523"/>
      <c r="S66" s="523"/>
      <c r="T66" s="523"/>
      <c r="U66" s="523"/>
      <c r="V66" s="523"/>
      <c r="W66" s="523"/>
      <c r="X66" s="523"/>
      <c r="Y66" s="523"/>
      <c r="Z66" s="523"/>
      <c r="AI66" s="341"/>
      <c r="AJ66" s="341"/>
      <c r="AK66" s="25"/>
    </row>
    <row r="67" spans="1:37">
      <c r="AE67" s="23" t="s">
        <v>10</v>
      </c>
      <c r="AI67" s="25"/>
      <c r="AJ67" s="342"/>
      <c r="AK67" s="369"/>
    </row>
    <row r="68" spans="1:37">
      <c r="AI68" s="25"/>
      <c r="AJ68" s="342"/>
      <c r="AK68" s="369"/>
    </row>
    <row r="69" spans="1:37">
      <c r="AI69" s="25"/>
      <c r="AJ69" s="342"/>
      <c r="AK69" s="369"/>
    </row>
    <row r="70" spans="1:37">
      <c r="AI70" s="25"/>
      <c r="AJ70" s="342"/>
      <c r="AK70" s="369"/>
    </row>
    <row r="71" spans="1:37">
      <c r="AI71" s="25"/>
      <c r="AJ71" s="342"/>
      <c r="AK71" s="369"/>
    </row>
    <row r="72" spans="1:37">
      <c r="AI72" s="25"/>
      <c r="AJ72" s="344"/>
      <c r="AK72" s="369"/>
    </row>
    <row r="73" spans="1:37">
      <c r="AI73" s="25"/>
      <c r="AJ73" s="344"/>
      <c r="AK73" s="25"/>
    </row>
    <row r="74" spans="1:37">
      <c r="AI74" s="25"/>
      <c r="AJ74" s="25"/>
      <c r="AK74" s="25"/>
    </row>
    <row r="75" spans="1:37">
      <c r="AI75" s="25"/>
      <c r="AJ75" s="25"/>
      <c r="AK75" s="25"/>
    </row>
    <row r="76" spans="1:37">
      <c r="AI76" s="25"/>
      <c r="AJ76" s="25"/>
      <c r="AK76" s="25"/>
    </row>
    <row r="77" spans="1:37">
      <c r="AI77" s="25"/>
      <c r="AJ77" s="25"/>
      <c r="AK77" s="25"/>
    </row>
    <row r="78" spans="1:37">
      <c r="AI78" s="344"/>
      <c r="AJ78" s="25"/>
      <c r="AK78" s="25"/>
    </row>
    <row r="79" spans="1:37">
      <c r="AI79" s="25"/>
      <c r="AJ79" s="25"/>
      <c r="AK79" s="25"/>
    </row>
    <row r="80" spans="1:37">
      <c r="AI80" s="25"/>
      <c r="AJ80" s="25"/>
      <c r="AK80" s="25"/>
    </row>
    <row r="81" spans="1:37">
      <c r="AI81" s="25"/>
      <c r="AJ81" s="25"/>
      <c r="AK81" s="25"/>
    </row>
    <row r="82" spans="1:37">
      <c r="AI82" s="25"/>
      <c r="AJ82" s="25"/>
      <c r="AK82" s="25"/>
    </row>
    <row r="83" spans="1:37">
      <c r="AI83" s="25"/>
      <c r="AJ83" s="25"/>
      <c r="AK83" s="25"/>
    </row>
    <row r="84" spans="1:37">
      <c r="AI84" s="25"/>
      <c r="AJ84" s="25"/>
      <c r="AK84" s="25"/>
    </row>
    <row r="85" spans="1:37">
      <c r="AI85" s="25"/>
      <c r="AJ85" s="25"/>
      <c r="AK85" s="25"/>
    </row>
    <row r="86" spans="1:37">
      <c r="AI86" s="25"/>
      <c r="AJ86" s="25"/>
      <c r="AK86" s="25"/>
    </row>
    <row r="87" spans="1:37">
      <c r="AI87" s="25"/>
      <c r="AJ87" s="25"/>
      <c r="AK87" s="25"/>
    </row>
    <row r="88" spans="1:37">
      <c r="AI88" s="25"/>
      <c r="AJ88" s="25"/>
      <c r="AK88" s="25"/>
    </row>
    <row r="89" spans="1:37" ht="18" customHeight="1">
      <c r="A89" s="22"/>
      <c r="B89" s="21" t="s">
        <v>14</v>
      </c>
      <c r="I89" s="523" t="s">
        <v>232</v>
      </c>
      <c r="J89" s="523"/>
      <c r="K89" s="523"/>
      <c r="L89" s="523"/>
      <c r="M89" s="523"/>
      <c r="N89" s="523"/>
      <c r="O89" s="523"/>
      <c r="P89" s="523"/>
      <c r="Q89" s="523"/>
      <c r="R89" s="523"/>
      <c r="S89" s="523"/>
      <c r="T89" s="523"/>
      <c r="U89" s="523"/>
      <c r="V89" s="523"/>
      <c r="W89" s="523"/>
      <c r="X89" s="523"/>
      <c r="Y89" s="523"/>
      <c r="Z89" s="523"/>
      <c r="AI89" s="25"/>
      <c r="AJ89" s="345"/>
      <c r="AK89" s="25"/>
    </row>
    <row r="90" spans="1:37">
      <c r="AE90" s="23" t="s">
        <v>10</v>
      </c>
      <c r="AI90" s="341"/>
      <c r="AJ90" s="341"/>
      <c r="AK90" s="25"/>
    </row>
    <row r="91" spans="1:37">
      <c r="AI91" s="25"/>
      <c r="AJ91" s="342"/>
      <c r="AK91" s="25"/>
    </row>
    <row r="92" spans="1:37">
      <c r="AI92" s="25"/>
      <c r="AJ92" s="342"/>
      <c r="AK92" s="25"/>
    </row>
    <row r="93" spans="1:37">
      <c r="AI93" s="25"/>
      <c r="AJ93" s="342"/>
      <c r="AK93" s="25"/>
    </row>
    <row r="94" spans="1:37">
      <c r="AI94" s="25"/>
      <c r="AJ94" s="344"/>
      <c r="AK94" s="25"/>
    </row>
    <row r="95" spans="1:37">
      <c r="AI95" s="25"/>
      <c r="AJ95" s="25"/>
      <c r="AK95" s="25"/>
    </row>
    <row r="96" spans="1:37">
      <c r="AI96" s="25"/>
      <c r="AJ96" s="25"/>
      <c r="AK96" s="25"/>
    </row>
    <row r="97" spans="1:37">
      <c r="AI97" s="25"/>
      <c r="AJ97" s="25"/>
      <c r="AK97" s="25"/>
    </row>
    <row r="98" spans="1:37" ht="17.25">
      <c r="S98" s="523"/>
      <c r="T98" s="523"/>
      <c r="U98" s="523"/>
      <c r="V98" s="523"/>
      <c r="W98" s="523"/>
      <c r="X98" s="523"/>
      <c r="Y98" s="523"/>
      <c r="Z98" s="523"/>
      <c r="AA98" s="523"/>
      <c r="AB98" s="523"/>
      <c r="AC98" s="523"/>
      <c r="AD98" s="523"/>
      <c r="AE98" s="523"/>
      <c r="AF98" s="523"/>
      <c r="AG98" s="523"/>
      <c r="AH98" s="523"/>
      <c r="AI98" s="523"/>
      <c r="AJ98" s="523"/>
      <c r="AK98" s="25"/>
    </row>
    <row r="99" spans="1:37">
      <c r="AI99" s="25"/>
      <c r="AJ99" s="25"/>
      <c r="AK99" s="25"/>
    </row>
    <row r="109" spans="1:37">
      <c r="AI109" s="25"/>
      <c r="AJ109" s="25"/>
    </row>
    <row r="110" spans="1:37">
      <c r="Z110" s="28" t="s">
        <v>209</v>
      </c>
      <c r="AB110" s="28"/>
      <c r="AI110" s="25"/>
      <c r="AJ110" s="25"/>
    </row>
    <row r="111" spans="1:37" ht="13.5" customHeight="1">
      <c r="A111" s="520" t="s">
        <v>233</v>
      </c>
      <c r="B111" s="520"/>
      <c r="C111" s="520"/>
      <c r="D111" s="520"/>
      <c r="E111" s="520"/>
      <c r="F111" s="520"/>
      <c r="G111" s="520"/>
      <c r="H111" s="520"/>
      <c r="I111" s="520"/>
      <c r="J111" s="520"/>
      <c r="K111" s="520"/>
      <c r="L111" s="520"/>
      <c r="M111" s="520"/>
      <c r="N111" s="520"/>
      <c r="O111" s="520"/>
      <c r="P111" s="520"/>
      <c r="Q111" s="520"/>
      <c r="R111" s="520"/>
      <c r="S111" s="520"/>
      <c r="T111" s="520"/>
      <c r="U111" s="520"/>
      <c r="V111" s="520"/>
      <c r="W111" s="520"/>
      <c r="X111" s="520"/>
      <c r="Y111" s="520"/>
      <c r="Z111" s="520"/>
      <c r="AA111" s="520"/>
      <c r="AB111" s="520"/>
      <c r="AC111" s="520"/>
      <c r="AD111" s="520"/>
      <c r="AE111" s="520"/>
      <c r="AF111" s="520"/>
      <c r="AG111" s="520"/>
      <c r="AI111" s="25"/>
      <c r="AJ111" s="345"/>
    </row>
    <row r="112" spans="1:37">
      <c r="A112" s="520"/>
      <c r="B112" s="520"/>
      <c r="C112" s="520"/>
      <c r="D112" s="520"/>
      <c r="E112" s="520"/>
      <c r="F112" s="520"/>
      <c r="G112" s="520"/>
      <c r="H112" s="520"/>
      <c r="I112" s="520"/>
      <c r="J112" s="520"/>
      <c r="K112" s="520"/>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I112" s="341"/>
      <c r="AJ112" s="341"/>
    </row>
    <row r="113" spans="1:36" hidden="1">
      <c r="C113" s="26" t="s">
        <v>24</v>
      </c>
      <c r="U113" s="525" t="str">
        <f t="shared" ref="U113:U118" si="0">IF(AJ113=0,"- 千円",AJ113)</f>
        <v>- 千円</v>
      </c>
      <c r="V113" s="525"/>
      <c r="W113" s="525"/>
      <c r="X113" s="525"/>
      <c r="Y113" s="525"/>
      <c r="Z113" s="525"/>
      <c r="AI113" s="346"/>
      <c r="AJ113" s="342"/>
    </row>
    <row r="114" spans="1:36">
      <c r="C114" s="16" t="s">
        <v>234</v>
      </c>
      <c r="U114" s="475">
        <v>103686</v>
      </c>
      <c r="V114" s="475"/>
      <c r="W114" s="475"/>
      <c r="X114" s="475"/>
      <c r="Y114" s="475"/>
      <c r="Z114" s="475"/>
      <c r="AI114" s="346"/>
      <c r="AJ114" s="342"/>
    </row>
    <row r="115" spans="1:36">
      <c r="C115" s="16" t="s">
        <v>235</v>
      </c>
      <c r="U115" s="475">
        <v>394939</v>
      </c>
      <c r="V115" s="475"/>
      <c r="W115" s="475"/>
      <c r="X115" s="475"/>
      <c r="Y115" s="475"/>
      <c r="Z115" s="475"/>
      <c r="AI115" s="346"/>
      <c r="AJ115" s="342"/>
    </row>
    <row r="116" spans="1:36">
      <c r="C116" s="26" t="s">
        <v>236</v>
      </c>
      <c r="U116" s="475">
        <v>42024</v>
      </c>
      <c r="V116" s="475"/>
      <c r="W116" s="475"/>
      <c r="X116" s="475"/>
      <c r="Y116" s="475"/>
      <c r="Z116" s="475"/>
      <c r="AI116" s="346"/>
      <c r="AJ116" s="342"/>
    </row>
    <row r="117" spans="1:36" hidden="1">
      <c r="C117" s="26" t="s">
        <v>27</v>
      </c>
      <c r="U117" s="525" t="str">
        <f t="shared" si="0"/>
        <v>- 千円</v>
      </c>
      <c r="V117" s="525"/>
      <c r="W117" s="525"/>
      <c r="X117" s="525"/>
      <c r="Y117" s="525"/>
      <c r="Z117" s="525"/>
      <c r="AI117" s="346"/>
      <c r="AJ117" s="342"/>
    </row>
    <row r="118" spans="1:36" hidden="1">
      <c r="C118" s="26" t="s">
        <v>28</v>
      </c>
      <c r="U118" s="525" t="str">
        <f t="shared" si="0"/>
        <v>- 千円</v>
      </c>
      <c r="V118" s="525"/>
      <c r="W118" s="525"/>
      <c r="X118" s="525"/>
      <c r="Y118" s="525"/>
      <c r="Z118" s="525"/>
      <c r="AI118" s="346"/>
      <c r="AJ118" s="342"/>
    </row>
    <row r="119" spans="1:36">
      <c r="B119" s="27"/>
      <c r="C119" s="526" t="s">
        <v>29</v>
      </c>
      <c r="D119" s="526"/>
      <c r="E119" s="526"/>
      <c r="F119" s="526"/>
      <c r="G119" s="526"/>
      <c r="H119" s="526"/>
      <c r="I119" s="526"/>
      <c r="J119" s="526"/>
      <c r="K119" s="526"/>
      <c r="L119" s="526"/>
      <c r="M119" s="526"/>
      <c r="N119" s="526"/>
      <c r="O119" s="526"/>
      <c r="P119" s="526"/>
      <c r="Q119" s="526"/>
      <c r="R119" s="526"/>
      <c r="S119" s="526"/>
      <c r="T119" s="527">
        <v>540649</v>
      </c>
      <c r="U119" s="527"/>
      <c r="V119" s="527"/>
      <c r="W119" s="527"/>
      <c r="X119" s="527"/>
      <c r="Y119" s="527"/>
      <c r="Z119" s="527"/>
      <c r="AA119" s="27"/>
      <c r="AI119" s="25"/>
      <c r="AJ119" s="370"/>
    </row>
    <row r="120" spans="1:36">
      <c r="B120" s="25"/>
      <c r="C120" s="25"/>
      <c r="D120" s="25"/>
      <c r="E120" s="25"/>
      <c r="F120" s="25"/>
      <c r="G120" s="25"/>
      <c r="H120" s="25"/>
      <c r="I120" s="25"/>
      <c r="J120" s="25"/>
      <c r="K120" s="25"/>
      <c r="L120" s="25"/>
      <c r="M120" s="25"/>
      <c r="N120" s="25"/>
      <c r="O120" s="25"/>
      <c r="P120" s="25"/>
      <c r="Q120" s="25"/>
      <c r="R120" s="25"/>
      <c r="S120" s="25"/>
      <c r="T120" s="25"/>
      <c r="U120" s="138"/>
      <c r="V120" s="138"/>
      <c r="W120" s="138"/>
      <c r="X120" s="138"/>
      <c r="Y120" s="138"/>
      <c r="Z120" s="138"/>
      <c r="AA120" s="25"/>
      <c r="AJ120" s="347"/>
    </row>
    <row r="121" spans="1:36">
      <c r="B121" s="21" t="s">
        <v>210</v>
      </c>
    </row>
    <row r="123" spans="1:36">
      <c r="A123" s="524" t="s">
        <v>237</v>
      </c>
      <c r="B123" s="524"/>
      <c r="C123" s="524"/>
      <c r="D123" s="524"/>
      <c r="E123" s="524"/>
      <c r="F123" s="524"/>
      <c r="G123" s="524"/>
      <c r="H123" s="524"/>
      <c r="I123" s="524"/>
      <c r="J123" s="524"/>
      <c r="K123" s="524"/>
      <c r="L123" s="524"/>
      <c r="M123" s="524"/>
      <c r="N123" s="524"/>
      <c r="O123" s="524"/>
      <c r="P123" s="524"/>
      <c r="Q123" s="524"/>
      <c r="R123" s="524"/>
      <c r="S123" s="524"/>
      <c r="T123" s="524"/>
      <c r="U123" s="524"/>
      <c r="V123" s="524"/>
      <c r="W123" s="524"/>
      <c r="X123" s="524"/>
      <c r="Y123" s="524"/>
      <c r="Z123" s="524"/>
      <c r="AA123" s="524"/>
      <c r="AB123" s="524"/>
      <c r="AC123" s="524"/>
      <c r="AD123" s="524"/>
      <c r="AE123" s="524"/>
      <c r="AF123" s="524"/>
      <c r="AG123" s="524"/>
    </row>
    <row r="124" spans="1:36">
      <c r="A124" s="524"/>
      <c r="B124" s="524"/>
      <c r="C124" s="524"/>
      <c r="D124" s="524"/>
      <c r="E124" s="524"/>
      <c r="F124" s="524"/>
      <c r="G124" s="524"/>
      <c r="H124" s="524"/>
      <c r="I124" s="524"/>
      <c r="J124" s="524"/>
      <c r="K124" s="524"/>
      <c r="L124" s="524"/>
      <c r="M124" s="524"/>
      <c r="N124" s="524"/>
      <c r="O124" s="524"/>
      <c r="P124" s="524"/>
      <c r="Q124" s="524"/>
      <c r="R124" s="524"/>
      <c r="S124" s="524"/>
      <c r="T124" s="524"/>
      <c r="U124" s="524"/>
      <c r="V124" s="524"/>
      <c r="W124" s="524"/>
      <c r="X124" s="524"/>
      <c r="Y124" s="524"/>
      <c r="Z124" s="524"/>
      <c r="AA124" s="524"/>
      <c r="AB124" s="524"/>
      <c r="AC124" s="524"/>
      <c r="AD124" s="524"/>
      <c r="AE124" s="524"/>
      <c r="AF124" s="524"/>
      <c r="AG124" s="524"/>
    </row>
    <row r="125" spans="1:36">
      <c r="A125" s="524"/>
      <c r="B125" s="524"/>
      <c r="C125" s="524"/>
      <c r="D125" s="524"/>
      <c r="E125" s="524"/>
      <c r="F125" s="524"/>
      <c r="G125" s="524"/>
      <c r="H125" s="524"/>
      <c r="I125" s="524"/>
      <c r="J125" s="524"/>
      <c r="K125" s="524"/>
      <c r="L125" s="524"/>
      <c r="M125" s="524"/>
      <c r="N125" s="524"/>
      <c r="O125" s="524"/>
      <c r="P125" s="524"/>
      <c r="Q125" s="524"/>
      <c r="R125" s="524"/>
      <c r="S125" s="524"/>
      <c r="T125" s="524"/>
      <c r="U125" s="524"/>
      <c r="V125" s="524"/>
      <c r="W125" s="524"/>
      <c r="X125" s="524"/>
      <c r="Y125" s="524"/>
      <c r="Z125" s="524"/>
      <c r="AA125" s="524"/>
      <c r="AB125" s="524"/>
      <c r="AC125" s="524"/>
      <c r="AD125" s="524"/>
      <c r="AE125" s="524"/>
      <c r="AF125" s="524"/>
      <c r="AG125" s="524"/>
    </row>
  </sheetData>
  <mergeCells count="18">
    <mergeCell ref="I66:Z66"/>
    <mergeCell ref="A1:AG1"/>
    <mergeCell ref="A2:AG13"/>
    <mergeCell ref="I16:Z16"/>
    <mergeCell ref="I39:Z39"/>
    <mergeCell ref="A63:AG63"/>
    <mergeCell ref="A123:AG125"/>
    <mergeCell ref="I89:Z89"/>
    <mergeCell ref="S98:AJ98"/>
    <mergeCell ref="A111:AG112"/>
    <mergeCell ref="U113:Z113"/>
    <mergeCell ref="U114:Z114"/>
    <mergeCell ref="U115:Z115"/>
    <mergeCell ref="U116:Z116"/>
    <mergeCell ref="U117:Z117"/>
    <mergeCell ref="U118:Z118"/>
    <mergeCell ref="C119:S119"/>
    <mergeCell ref="T119:Z119"/>
  </mergeCells>
  <phoneticPr fontId="2"/>
  <printOptions horizontalCentered="1"/>
  <pageMargins left="0.70866141732283472" right="0.70866141732283472" top="0.74803149606299213" bottom="0.55118110236220474" header="0.31496062992125984" footer="0.31496062992125984"/>
  <pageSetup paperSize="9" scale="95" firstPageNumber="4" orientation="portrait" useFirstPageNumber="1" r:id="rId1"/>
  <headerFooter>
    <oddHeader xml:space="preserve">&amp;L&amp;"ＭＳ 明朝,太字"&amp;12
</oddHeader>
  </headerFooter>
  <rowBreaks count="1" manualBreakCount="1">
    <brk id="63"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C749-3FCC-4DC5-A8D0-0C687DF0B644}">
  <sheetPr>
    <tabColor theme="3"/>
    <pageSetUpPr fitToPage="1"/>
  </sheetPr>
  <dimension ref="A1:AA26"/>
  <sheetViews>
    <sheetView zoomScale="85" zoomScaleNormal="85" zoomScaleSheetLayoutView="100" workbookViewId="0">
      <pane xSplit="2" ySplit="3" topLeftCell="C4" activePane="bottomRight" state="frozen"/>
      <selection activeCell="H19" sqref="H19"/>
      <selection pane="topRight" activeCell="H19" sqref="H19"/>
      <selection pane="bottomLeft" activeCell="H19" sqref="H19"/>
      <selection pane="bottomRight" activeCell="J7" sqref="J7"/>
    </sheetView>
  </sheetViews>
  <sheetFormatPr defaultColWidth="9" defaultRowHeight="20.100000000000001" customHeight="1" outlineLevelCol="1"/>
  <cols>
    <col min="1" max="1" width="0.875" style="40" customWidth="1"/>
    <col min="2" max="2" width="28.625" style="40" customWidth="1"/>
    <col min="3" max="3" width="0.875" style="40" customWidth="1"/>
    <col min="4" max="4" width="12.625" style="40" customWidth="1" outlineLevel="1"/>
    <col min="5" max="5" width="4.5" style="40" customWidth="1" outlineLevel="1"/>
    <col min="6" max="6" width="14.875" style="40" customWidth="1" outlineLevel="1"/>
    <col min="7" max="7" width="4.5" style="40" customWidth="1" outlineLevel="1"/>
    <col min="8" max="8" width="12.625" style="40" customWidth="1" outlineLevel="1"/>
    <col min="9" max="9" width="4.5" style="40" customWidth="1" outlineLevel="1"/>
    <col min="10" max="10" width="12.625" style="40" customWidth="1"/>
    <col min="11" max="11" width="4.5" style="40" customWidth="1"/>
    <col min="12" max="12" width="12.75" style="40" customWidth="1"/>
    <col min="13" max="13" width="2.625" style="40" customWidth="1"/>
    <col min="14" max="14" width="12.75" style="40" customWidth="1"/>
    <col min="15" max="15" width="2.625" style="40" customWidth="1"/>
    <col min="16" max="16" width="12.625" style="40" customWidth="1" outlineLevel="1"/>
    <col min="17" max="17" width="4.5" style="40" customWidth="1" outlineLevel="1"/>
    <col min="18" max="18" width="14.875" style="40" customWidth="1" outlineLevel="1"/>
    <col min="19" max="19" width="4.5" style="40" customWidth="1" outlineLevel="1"/>
    <col min="20" max="20" width="12.625" style="40" customWidth="1" outlineLevel="1"/>
    <col min="21" max="21" width="4.5" style="40" customWidth="1" outlineLevel="1"/>
    <col min="22" max="22" width="12.625" style="40" customWidth="1"/>
    <col min="23" max="23" width="4.5" style="40" customWidth="1"/>
    <col min="24" max="24" width="12.75" style="40" customWidth="1"/>
    <col min="25" max="25" width="2.625" style="40" customWidth="1"/>
    <col min="26" max="26" width="12.75" style="40" customWidth="1"/>
    <col min="27" max="27" width="2.625" style="40" customWidth="1"/>
    <col min="28" max="16384" width="9" style="40"/>
  </cols>
  <sheetData>
    <row r="1" spans="1:27" ht="24" customHeight="1">
      <c r="A1" s="139" t="s">
        <v>98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1:27" ht="24" customHeight="1">
      <c r="O2" s="142"/>
      <c r="P2" s="142"/>
      <c r="R2" s="142"/>
      <c r="T2" s="142"/>
      <c r="AA2" s="142" t="str">
        <f>一般歳入歳出予算!O2</f>
        <v>（令和6年3月31日現在）</v>
      </c>
    </row>
    <row r="3" spans="1:27" ht="24" customHeight="1">
      <c r="A3" s="143"/>
      <c r="B3" s="144" t="s">
        <v>99</v>
      </c>
      <c r="C3" s="145"/>
      <c r="D3" s="387" t="s">
        <v>100</v>
      </c>
      <c r="E3" s="388"/>
      <c r="F3" s="387" t="s">
        <v>101</v>
      </c>
      <c r="G3" s="388"/>
      <c r="H3" s="387" t="s">
        <v>101</v>
      </c>
      <c r="I3" s="388"/>
      <c r="J3" s="146" t="s">
        <v>44</v>
      </c>
      <c r="K3" s="144"/>
      <c r="L3" s="148" t="s">
        <v>51</v>
      </c>
      <c r="M3" s="147"/>
      <c r="N3" s="146" t="s">
        <v>46</v>
      </c>
      <c r="O3" s="147"/>
      <c r="P3" s="387" t="s">
        <v>102</v>
      </c>
      <c r="Q3" s="388"/>
      <c r="R3" s="387" t="s">
        <v>103</v>
      </c>
      <c r="S3" s="388"/>
      <c r="T3" s="387" t="s">
        <v>103</v>
      </c>
      <c r="U3" s="388"/>
      <c r="V3" s="144" t="s">
        <v>50</v>
      </c>
      <c r="W3" s="144"/>
      <c r="X3" s="148" t="s">
        <v>51</v>
      </c>
      <c r="Y3" s="147"/>
      <c r="Z3" s="146" t="s">
        <v>46</v>
      </c>
      <c r="AA3" s="147"/>
    </row>
    <row r="4" spans="1:27" ht="24" customHeight="1">
      <c r="A4" s="35"/>
      <c r="B4" s="149" t="s">
        <v>104</v>
      </c>
      <c r="C4" s="150"/>
      <c r="D4" s="43">
        <v>5210084</v>
      </c>
      <c r="E4" s="31" t="s">
        <v>53</v>
      </c>
      <c r="F4" s="44">
        <v>11728161860</v>
      </c>
      <c r="G4" s="31" t="s">
        <v>54</v>
      </c>
      <c r="H4" s="30">
        <f>ROUND(F4/1000,0)</f>
        <v>11728162</v>
      </c>
      <c r="I4" s="31" t="s">
        <v>53</v>
      </c>
      <c r="J4" s="41">
        <f t="shared" ref="J4:J9" si="0">H4-D4</f>
        <v>6518078</v>
      </c>
      <c r="K4" s="42" t="s">
        <v>53</v>
      </c>
      <c r="L4" s="32">
        <f>ROUND(J4/$Z$17*1000,0)</f>
        <v>58192</v>
      </c>
      <c r="M4" s="31" t="s">
        <v>55</v>
      </c>
      <c r="N4" s="33">
        <f>ROUND(J4/$Z$18*1000,0)</f>
        <v>104691</v>
      </c>
      <c r="O4" s="31" t="s">
        <v>55</v>
      </c>
      <c r="P4" s="43">
        <v>5791846</v>
      </c>
      <c r="Q4" s="31" t="s">
        <v>53</v>
      </c>
      <c r="R4" s="44">
        <v>12291979373</v>
      </c>
      <c r="S4" s="31" t="s">
        <v>54</v>
      </c>
      <c r="T4" s="30">
        <f>ROUND(R4/1000,0)</f>
        <v>12291979</v>
      </c>
      <c r="U4" s="31" t="s">
        <v>53</v>
      </c>
      <c r="V4" s="45">
        <f>T4-P4</f>
        <v>6500133</v>
      </c>
      <c r="W4" s="42" t="s">
        <v>53</v>
      </c>
      <c r="X4" s="32">
        <f t="shared" ref="X4:X9" si="1">ROUND(V4/$Z$17*1000,0)</f>
        <v>58032</v>
      </c>
      <c r="Y4" s="31" t="s">
        <v>55</v>
      </c>
      <c r="Z4" s="33">
        <f t="shared" ref="Z4:Z9" si="2">+ROUND(V4/$Z$18*1000,0)</f>
        <v>104403</v>
      </c>
      <c r="AA4" s="31" t="s">
        <v>55</v>
      </c>
    </row>
    <row r="5" spans="1:27" ht="24" customHeight="1">
      <c r="A5" s="35"/>
      <c r="B5" s="149" t="s">
        <v>105</v>
      </c>
      <c r="C5" s="150"/>
      <c r="D5" s="43">
        <v>13407046</v>
      </c>
      <c r="E5" s="31" t="s">
        <v>53</v>
      </c>
      <c r="F5" s="44">
        <v>39197158524</v>
      </c>
      <c r="G5" s="31" t="s">
        <v>54</v>
      </c>
      <c r="H5" s="30">
        <f>ROUND(F5/1000,0)-1</f>
        <v>39197158</v>
      </c>
      <c r="I5" s="31" t="s">
        <v>53</v>
      </c>
      <c r="J5" s="41">
        <f t="shared" si="0"/>
        <v>25790112</v>
      </c>
      <c r="K5" s="42" t="s">
        <v>53</v>
      </c>
      <c r="L5" s="32">
        <f t="shared" ref="L5:L9" si="3">ROUND(J5/$Z$17*1000,0)</f>
        <v>230248</v>
      </c>
      <c r="M5" s="31" t="s">
        <v>55</v>
      </c>
      <c r="N5" s="33">
        <f t="shared" ref="N5:N9" si="4">ROUND(J5/$Z$18*1000,0)</f>
        <v>414232</v>
      </c>
      <c r="O5" s="31" t="s">
        <v>55</v>
      </c>
      <c r="P5" s="43">
        <v>12781505</v>
      </c>
      <c r="Q5" s="31" t="s">
        <v>53</v>
      </c>
      <c r="R5" s="44">
        <v>37953197580</v>
      </c>
      <c r="S5" s="31" t="s">
        <v>54</v>
      </c>
      <c r="T5" s="30">
        <f t="shared" ref="T5:T9" si="5">ROUND(R5/1000,0)</f>
        <v>37953198</v>
      </c>
      <c r="U5" s="31" t="s">
        <v>53</v>
      </c>
      <c r="V5" s="45">
        <f t="shared" ref="V5:V9" si="6">T5-P5</f>
        <v>25171693</v>
      </c>
      <c r="W5" s="42" t="s">
        <v>53</v>
      </c>
      <c r="X5" s="32">
        <f t="shared" si="1"/>
        <v>224727</v>
      </c>
      <c r="Y5" s="31" t="s">
        <v>55</v>
      </c>
      <c r="Z5" s="33">
        <f t="shared" si="2"/>
        <v>404300</v>
      </c>
      <c r="AA5" s="31" t="s">
        <v>55</v>
      </c>
    </row>
    <row r="6" spans="1:27" ht="24" customHeight="1">
      <c r="A6" s="35"/>
      <c r="B6" s="149" t="s">
        <v>106</v>
      </c>
      <c r="C6" s="150"/>
      <c r="D6" s="43">
        <v>0</v>
      </c>
      <c r="E6" s="31" t="s">
        <v>53</v>
      </c>
      <c r="F6" s="44">
        <v>0</v>
      </c>
      <c r="G6" s="31" t="s">
        <v>54</v>
      </c>
      <c r="H6" s="30">
        <f t="shared" ref="H6:H9" si="7">ROUND(F6/1000,0)</f>
        <v>0</v>
      </c>
      <c r="I6" s="31" t="s">
        <v>53</v>
      </c>
      <c r="J6" s="41">
        <f t="shared" si="0"/>
        <v>0</v>
      </c>
      <c r="K6" s="42" t="s">
        <v>53</v>
      </c>
      <c r="L6" s="32">
        <f t="shared" si="3"/>
        <v>0</v>
      </c>
      <c r="M6" s="31" t="s">
        <v>55</v>
      </c>
      <c r="N6" s="33">
        <f t="shared" si="4"/>
        <v>0</v>
      </c>
      <c r="O6" s="31" t="s">
        <v>55</v>
      </c>
      <c r="P6" s="43">
        <v>0</v>
      </c>
      <c r="Q6" s="31" t="s">
        <v>53</v>
      </c>
      <c r="R6" s="44">
        <v>0</v>
      </c>
      <c r="S6" s="31" t="s">
        <v>54</v>
      </c>
      <c r="T6" s="30">
        <f t="shared" si="5"/>
        <v>0</v>
      </c>
      <c r="U6" s="31" t="s">
        <v>53</v>
      </c>
      <c r="V6" s="45">
        <f t="shared" si="6"/>
        <v>0</v>
      </c>
      <c r="W6" s="42" t="s">
        <v>53</v>
      </c>
      <c r="X6" s="32">
        <f t="shared" si="1"/>
        <v>0</v>
      </c>
      <c r="Y6" s="31" t="s">
        <v>55</v>
      </c>
      <c r="Z6" s="33">
        <f t="shared" si="2"/>
        <v>0</v>
      </c>
      <c r="AA6" s="31" t="s">
        <v>55</v>
      </c>
    </row>
    <row r="7" spans="1:27" ht="24" customHeight="1">
      <c r="A7" s="35"/>
      <c r="B7" s="149" t="s">
        <v>107</v>
      </c>
      <c r="C7" s="150"/>
      <c r="D7" s="43">
        <v>15487</v>
      </c>
      <c r="E7" s="31" t="s">
        <v>53</v>
      </c>
      <c r="F7" s="44">
        <v>31085695</v>
      </c>
      <c r="G7" s="31" t="s">
        <v>54</v>
      </c>
      <c r="H7" s="30">
        <f t="shared" si="7"/>
        <v>31086</v>
      </c>
      <c r="I7" s="31" t="s">
        <v>53</v>
      </c>
      <c r="J7" s="41">
        <f t="shared" si="0"/>
        <v>15599</v>
      </c>
      <c r="K7" s="42" t="s">
        <v>53</v>
      </c>
      <c r="L7" s="32">
        <f t="shared" si="3"/>
        <v>139</v>
      </c>
      <c r="M7" s="31" t="s">
        <v>55</v>
      </c>
      <c r="N7" s="33">
        <f t="shared" si="4"/>
        <v>251</v>
      </c>
      <c r="O7" s="31" t="s">
        <v>55</v>
      </c>
      <c r="P7" s="43">
        <v>25520</v>
      </c>
      <c r="Q7" s="31" t="s">
        <v>53</v>
      </c>
      <c r="R7" s="44">
        <v>38796086</v>
      </c>
      <c r="S7" s="31" t="s">
        <v>54</v>
      </c>
      <c r="T7" s="30">
        <f t="shared" si="5"/>
        <v>38796</v>
      </c>
      <c r="U7" s="31" t="s">
        <v>53</v>
      </c>
      <c r="V7" s="45">
        <f t="shared" si="6"/>
        <v>13276</v>
      </c>
      <c r="W7" s="42" t="s">
        <v>53</v>
      </c>
      <c r="X7" s="32">
        <f t="shared" si="1"/>
        <v>119</v>
      </c>
      <c r="Y7" s="31" t="s">
        <v>55</v>
      </c>
      <c r="Z7" s="33">
        <f t="shared" si="2"/>
        <v>213</v>
      </c>
      <c r="AA7" s="31" t="s">
        <v>55</v>
      </c>
    </row>
    <row r="8" spans="1:27" ht="24" customHeight="1">
      <c r="A8" s="35"/>
      <c r="B8" s="149" t="s">
        <v>108</v>
      </c>
      <c r="C8" s="150"/>
      <c r="D8" s="43">
        <v>5932432</v>
      </c>
      <c r="E8" s="31" t="s">
        <v>53</v>
      </c>
      <c r="F8" s="44">
        <v>11798379579</v>
      </c>
      <c r="G8" s="31" t="s">
        <v>54</v>
      </c>
      <c r="H8" s="30">
        <f t="shared" si="7"/>
        <v>11798380</v>
      </c>
      <c r="I8" s="31" t="s">
        <v>53</v>
      </c>
      <c r="J8" s="41">
        <f t="shared" si="0"/>
        <v>5865948</v>
      </c>
      <c r="K8" s="42" t="s">
        <v>53</v>
      </c>
      <c r="L8" s="32">
        <f t="shared" si="3"/>
        <v>52370</v>
      </c>
      <c r="M8" s="31" t="s">
        <v>55</v>
      </c>
      <c r="N8" s="33">
        <f t="shared" si="4"/>
        <v>94217</v>
      </c>
      <c r="O8" s="31" t="s">
        <v>55</v>
      </c>
      <c r="P8" s="43">
        <v>5628215</v>
      </c>
      <c r="Q8" s="31" t="s">
        <v>53</v>
      </c>
      <c r="R8" s="44">
        <v>12557929691</v>
      </c>
      <c r="S8" s="31" t="s">
        <v>54</v>
      </c>
      <c r="T8" s="30">
        <f>ROUND(R8/1000,0)</f>
        <v>12557930</v>
      </c>
      <c r="U8" s="31" t="s">
        <v>53</v>
      </c>
      <c r="V8" s="45">
        <f t="shared" si="6"/>
        <v>6929715</v>
      </c>
      <c r="W8" s="42" t="s">
        <v>53</v>
      </c>
      <c r="X8" s="32">
        <f t="shared" si="1"/>
        <v>61867</v>
      </c>
      <c r="Y8" s="31" t="s">
        <v>55</v>
      </c>
      <c r="Z8" s="33">
        <f t="shared" si="2"/>
        <v>111303</v>
      </c>
      <c r="AA8" s="31" t="s">
        <v>55</v>
      </c>
    </row>
    <row r="9" spans="1:27" ht="24" customHeight="1">
      <c r="A9" s="35"/>
      <c r="B9" s="149" t="s">
        <v>109</v>
      </c>
      <c r="C9" s="150"/>
      <c r="D9" s="43">
        <v>707162</v>
      </c>
      <c r="E9" s="31" t="s">
        <v>53</v>
      </c>
      <c r="F9" s="44">
        <v>2064829395</v>
      </c>
      <c r="G9" s="31" t="s">
        <v>54</v>
      </c>
      <c r="H9" s="30">
        <f t="shared" si="7"/>
        <v>2064829</v>
      </c>
      <c r="I9" s="31" t="s">
        <v>53</v>
      </c>
      <c r="J9" s="33">
        <f t="shared" si="0"/>
        <v>1357667</v>
      </c>
      <c r="K9" s="42" t="s">
        <v>53</v>
      </c>
      <c r="L9" s="32">
        <f t="shared" si="3"/>
        <v>12121</v>
      </c>
      <c r="M9" s="31" t="s">
        <v>55</v>
      </c>
      <c r="N9" s="33">
        <f t="shared" si="4"/>
        <v>21806</v>
      </c>
      <c r="O9" s="31" t="s">
        <v>55</v>
      </c>
      <c r="P9" s="43">
        <v>430468</v>
      </c>
      <c r="Q9" s="31" t="s">
        <v>53</v>
      </c>
      <c r="R9" s="44">
        <v>2035429207</v>
      </c>
      <c r="S9" s="31" t="s">
        <v>54</v>
      </c>
      <c r="T9" s="30">
        <f t="shared" si="5"/>
        <v>2035429</v>
      </c>
      <c r="U9" s="31" t="s">
        <v>53</v>
      </c>
      <c r="V9" s="46">
        <f t="shared" si="6"/>
        <v>1604961</v>
      </c>
      <c r="W9" s="42" t="s">
        <v>53</v>
      </c>
      <c r="X9" s="32">
        <f t="shared" si="1"/>
        <v>14329</v>
      </c>
      <c r="Y9" s="31" t="s">
        <v>55</v>
      </c>
      <c r="Z9" s="33">
        <f t="shared" si="2"/>
        <v>25778</v>
      </c>
      <c r="AA9" s="31" t="s">
        <v>55</v>
      </c>
    </row>
    <row r="10" spans="1:27" ht="24" customHeight="1">
      <c r="A10" s="154"/>
      <c r="B10" s="155" t="s">
        <v>110</v>
      </c>
      <c r="C10" s="156"/>
      <c r="D10" s="49">
        <f>SUM(D4:D9)</f>
        <v>25272211</v>
      </c>
      <c r="E10" s="36" t="s">
        <v>53</v>
      </c>
      <c r="F10" s="39">
        <f>SUM(F4:F9)</f>
        <v>64819615053</v>
      </c>
      <c r="G10" s="36" t="s">
        <v>54</v>
      </c>
      <c r="H10" s="39">
        <f>SUM(H4:H9)</f>
        <v>64819615</v>
      </c>
      <c r="I10" s="36" t="s">
        <v>53</v>
      </c>
      <c r="J10" s="39">
        <f>SUM(J4:J9)</f>
        <v>39547404</v>
      </c>
      <c r="K10" s="47" t="s">
        <v>53</v>
      </c>
      <c r="L10" s="48">
        <f>SUM(L4:L9)</f>
        <v>353070</v>
      </c>
      <c r="M10" s="36" t="s">
        <v>55</v>
      </c>
      <c r="N10" s="39">
        <f>SUM(N4:N9)</f>
        <v>635197</v>
      </c>
      <c r="O10" s="36" t="s">
        <v>55</v>
      </c>
      <c r="P10" s="49">
        <f t="shared" ref="P10:X10" si="8">SUM(P4:P9)</f>
        <v>24657554</v>
      </c>
      <c r="Q10" s="36" t="s">
        <v>53</v>
      </c>
      <c r="R10" s="39">
        <f t="shared" ref="R10" si="9">SUM(R4:R9)</f>
        <v>64877331937</v>
      </c>
      <c r="S10" s="36" t="s">
        <v>54</v>
      </c>
      <c r="T10" s="39">
        <f t="shared" si="8"/>
        <v>64877332</v>
      </c>
      <c r="U10" s="36" t="s">
        <v>53</v>
      </c>
      <c r="V10" s="49">
        <f t="shared" si="8"/>
        <v>40219778</v>
      </c>
      <c r="W10" s="47" t="s">
        <v>111</v>
      </c>
      <c r="X10" s="48">
        <f t="shared" si="8"/>
        <v>359074</v>
      </c>
      <c r="Y10" s="36" t="s">
        <v>112</v>
      </c>
      <c r="Z10" s="39">
        <f>SUM(Z4:Z9)</f>
        <v>645997</v>
      </c>
      <c r="AA10" s="36" t="s">
        <v>55</v>
      </c>
    </row>
    <row r="11" spans="1:27" ht="25.5" customHeight="1">
      <c r="L11" s="152"/>
      <c r="N11" s="152"/>
      <c r="V11" s="160"/>
      <c r="W11" s="160"/>
      <c r="X11" s="160"/>
      <c r="Y11" s="163"/>
      <c r="Z11" s="161"/>
    </row>
    <row r="12" spans="1:27" ht="19.5" customHeight="1">
      <c r="L12" s="152"/>
      <c r="N12" s="152"/>
      <c r="V12" s="160"/>
      <c r="W12" s="160"/>
      <c r="X12" s="160"/>
      <c r="Y12" s="163"/>
      <c r="Z12" s="161"/>
    </row>
    <row r="13" spans="1:27" ht="19.5" customHeight="1">
      <c r="L13" s="152"/>
      <c r="N13" s="152"/>
      <c r="V13" s="160"/>
      <c r="W13" s="160"/>
      <c r="X13" s="160"/>
      <c r="Y13" s="163"/>
      <c r="Z13" s="161"/>
    </row>
    <row r="14" spans="1:27" ht="19.5" customHeight="1">
      <c r="L14" s="152"/>
      <c r="N14" s="152"/>
      <c r="V14" s="160"/>
      <c r="W14" s="160"/>
      <c r="X14" s="160"/>
      <c r="Y14" s="163"/>
      <c r="Z14" s="161"/>
    </row>
    <row r="15" spans="1:27" ht="19.5" customHeight="1">
      <c r="L15" s="152"/>
      <c r="N15" s="152"/>
      <c r="V15" s="160"/>
      <c r="W15" s="160"/>
      <c r="X15" s="160"/>
      <c r="Y15" s="163"/>
      <c r="Z15" s="161"/>
    </row>
    <row r="16" spans="1:27" ht="19.5" customHeight="1"/>
    <row r="17" spans="5:26" ht="20.100000000000001" customHeight="1">
      <c r="E17" s="160"/>
      <c r="F17" s="50"/>
      <c r="G17" s="160"/>
      <c r="H17" s="50"/>
      <c r="I17" s="160"/>
      <c r="J17" s="161"/>
      <c r="K17" s="160"/>
      <c r="L17" s="164"/>
      <c r="Q17" s="160"/>
      <c r="S17" s="160"/>
      <c r="U17" s="160"/>
      <c r="Y17" s="142" t="str">
        <f>一般歳入歳出予算!AD29</f>
        <v>令和6年3月31日現在住民基本台帳  人  口</v>
      </c>
      <c r="Z17" s="46">
        <f>一般歳入歳出予算!AE29</f>
        <v>112010</v>
      </c>
    </row>
    <row r="18" spans="5:26" ht="20.100000000000001" customHeight="1">
      <c r="E18" s="160"/>
      <c r="F18" s="50"/>
      <c r="G18" s="160"/>
      <c r="H18" s="50"/>
      <c r="I18" s="160"/>
      <c r="J18" s="161"/>
      <c r="K18" s="160"/>
      <c r="L18" s="164"/>
      <c r="Q18" s="160"/>
      <c r="S18" s="160"/>
      <c r="U18" s="160"/>
      <c r="Y18" s="142" t="str">
        <f>一般歳入歳出予算!AD30</f>
        <v>世帯数</v>
      </c>
      <c r="Z18" s="46">
        <f>一般歳入歳出予算!AE30</f>
        <v>62260</v>
      </c>
    </row>
    <row r="19" spans="5:26" ht="20.100000000000001" customHeight="1">
      <c r="E19" s="160"/>
      <c r="F19" s="50"/>
      <c r="G19" s="160"/>
      <c r="H19" s="50"/>
      <c r="I19" s="160"/>
      <c r="J19" s="161"/>
      <c r="K19" s="160"/>
      <c r="L19" s="164"/>
      <c r="Q19" s="160"/>
      <c r="R19" s="50"/>
      <c r="S19" s="160"/>
      <c r="T19" s="50"/>
      <c r="U19" s="160"/>
      <c r="V19" s="159"/>
      <c r="W19" s="160"/>
      <c r="X19" s="164"/>
    </row>
    <row r="20" spans="5:26" ht="20.100000000000001" customHeight="1">
      <c r="E20" s="160"/>
      <c r="F20" s="50"/>
      <c r="G20" s="160"/>
      <c r="H20" s="50"/>
      <c r="I20" s="160"/>
      <c r="J20" s="161"/>
      <c r="K20" s="160"/>
      <c r="L20" s="164"/>
      <c r="Q20" s="160"/>
      <c r="R20" s="50"/>
      <c r="S20" s="160"/>
      <c r="T20" s="50"/>
      <c r="U20" s="160"/>
      <c r="V20" s="159"/>
      <c r="W20" s="160"/>
      <c r="X20" s="164"/>
    </row>
    <row r="21" spans="5:26" ht="20.100000000000001" customHeight="1">
      <c r="E21" s="160"/>
      <c r="F21" s="50"/>
      <c r="G21" s="160"/>
      <c r="H21" s="50"/>
      <c r="I21" s="160"/>
      <c r="J21" s="161"/>
      <c r="K21" s="160"/>
      <c r="L21" s="164"/>
      <c r="Q21" s="160"/>
      <c r="R21" s="50"/>
      <c r="S21" s="160"/>
      <c r="T21" s="50"/>
      <c r="U21" s="160"/>
      <c r="V21" s="159"/>
      <c r="W21" s="160"/>
      <c r="X21" s="164"/>
    </row>
    <row r="22" spans="5:26" ht="20.100000000000001" customHeight="1">
      <c r="E22" s="160"/>
      <c r="F22" s="50"/>
      <c r="G22" s="160"/>
      <c r="H22" s="50"/>
      <c r="I22" s="160"/>
      <c r="J22" s="161"/>
      <c r="K22" s="160"/>
      <c r="L22" s="164"/>
      <c r="Q22" s="160"/>
      <c r="R22" s="50"/>
      <c r="S22" s="160"/>
      <c r="T22" s="50"/>
      <c r="U22" s="160"/>
      <c r="V22" s="159"/>
      <c r="W22" s="160"/>
      <c r="X22" s="164"/>
    </row>
    <row r="23" spans="5:26" ht="20.100000000000001" customHeight="1">
      <c r="E23" s="160"/>
      <c r="F23" s="50"/>
      <c r="G23" s="160"/>
      <c r="H23" s="50"/>
      <c r="I23" s="160"/>
      <c r="J23" s="161"/>
      <c r="K23" s="160"/>
      <c r="L23" s="164"/>
      <c r="Q23" s="160"/>
      <c r="R23" s="50"/>
      <c r="S23" s="160"/>
      <c r="T23" s="50"/>
      <c r="U23" s="160"/>
      <c r="V23" s="159"/>
      <c r="W23" s="160"/>
      <c r="X23" s="164"/>
    </row>
    <row r="24" spans="5:26" ht="20.100000000000001" customHeight="1">
      <c r="E24" s="160"/>
      <c r="F24" s="50"/>
      <c r="G24" s="160"/>
      <c r="H24" s="50"/>
      <c r="I24" s="160"/>
      <c r="J24" s="161"/>
      <c r="K24" s="160"/>
      <c r="L24" s="164"/>
      <c r="Q24" s="160"/>
      <c r="R24" s="50"/>
      <c r="S24" s="160"/>
      <c r="T24" s="50"/>
      <c r="U24" s="160"/>
      <c r="V24" s="159"/>
      <c r="W24" s="160"/>
      <c r="X24" s="164"/>
    </row>
    <row r="25" spans="5:26" ht="20.100000000000001" customHeight="1">
      <c r="R25" s="50"/>
      <c r="T25" s="50"/>
      <c r="V25" s="159"/>
      <c r="W25" s="160"/>
      <c r="X25" s="164"/>
    </row>
    <row r="26" spans="5:26" ht="20.100000000000001" customHeight="1">
      <c r="R26" s="50"/>
      <c r="T26" s="50"/>
      <c r="V26" s="159"/>
      <c r="W26" s="160"/>
      <c r="X26" s="164"/>
    </row>
  </sheetData>
  <mergeCells count="6">
    <mergeCell ref="T3:U3"/>
    <mergeCell ref="D3:E3"/>
    <mergeCell ref="F3:G3"/>
    <mergeCell ref="H3:I3"/>
    <mergeCell ref="P3:Q3"/>
    <mergeCell ref="R3:S3"/>
  </mergeCells>
  <phoneticPr fontId="2"/>
  <printOptions horizontalCentered="1" gridLinesSet="0"/>
  <pageMargins left="0.78740157480314965" right="0.78740157480314965" top="0.9055118110236221" bottom="0.62992125984251968" header="0.51181102362204722" footer="0.51181102362204722"/>
  <pageSetup paperSize="9" scale="57" orientation="landscape"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18AB-C20D-4798-B211-1DFE0B651B4F}">
  <sheetPr>
    <tabColor theme="3"/>
    <pageSetUpPr fitToPage="1"/>
  </sheetPr>
  <dimension ref="A1:V34"/>
  <sheetViews>
    <sheetView view="pageBreakPreview" zoomScaleNormal="120" zoomScaleSheetLayoutView="100" workbookViewId="0">
      <selection activeCell="I8" sqref="I8"/>
    </sheetView>
  </sheetViews>
  <sheetFormatPr defaultColWidth="9" defaultRowHeight="20.100000000000001" customHeight="1"/>
  <cols>
    <col min="1" max="2" width="2.625" style="168" customWidth="1"/>
    <col min="3" max="3" width="0.5" style="168" customWidth="1"/>
    <col min="4" max="4" width="22.375" style="168" customWidth="1"/>
    <col min="5" max="5" width="0.5" style="168" customWidth="1"/>
    <col min="6" max="6" width="12.625" style="168" customWidth="1"/>
    <col min="7" max="7" width="6.625" style="168" customWidth="1"/>
    <col min="8" max="8" width="12.625" style="168" customWidth="1"/>
    <col min="9" max="9" width="6.625" style="168" customWidth="1"/>
    <col min="10" max="10" width="3.375" style="168" customWidth="1"/>
    <col min="11" max="11" width="2.875" style="168" customWidth="1"/>
    <col min="12" max="12" width="0.5" style="168" customWidth="1"/>
    <col min="13" max="13" width="19.125" style="168" customWidth="1"/>
    <col min="14" max="14" width="0.5" style="168" customWidth="1"/>
    <col min="15" max="15" width="11.625" style="168" customWidth="1"/>
    <col min="16" max="16" width="11.625" style="170" customWidth="1"/>
    <col min="17" max="18" width="11.625" style="168" customWidth="1"/>
    <col min="19" max="21" width="9" style="168"/>
    <col min="22" max="22" width="11.375" style="168" bestFit="1" customWidth="1"/>
    <col min="23" max="16384" width="9" style="168"/>
  </cols>
  <sheetData>
    <row r="1" spans="1:22" ht="20.100000000000001" customHeight="1">
      <c r="A1" s="165" t="s">
        <v>113</v>
      </c>
      <c r="B1" s="166"/>
      <c r="C1" s="166"/>
      <c r="D1" s="166"/>
      <c r="E1" s="166"/>
      <c r="F1" s="166"/>
      <c r="G1" s="166"/>
      <c r="H1" s="166"/>
      <c r="I1" s="166"/>
      <c r="J1" s="166"/>
      <c r="K1" s="166"/>
      <c r="L1" s="166"/>
      <c r="M1" s="166"/>
      <c r="N1" s="166"/>
      <c r="O1" s="166"/>
      <c r="P1" s="167"/>
      <c r="Q1" s="166"/>
      <c r="R1" s="166"/>
    </row>
    <row r="3" spans="1:22" ht="20.100000000000001" customHeight="1">
      <c r="A3" s="168" t="s">
        <v>114</v>
      </c>
      <c r="I3" s="169" t="s">
        <v>115</v>
      </c>
      <c r="K3" s="168" t="s">
        <v>116</v>
      </c>
      <c r="R3" s="169" t="s">
        <v>117</v>
      </c>
    </row>
    <row r="4" spans="1:22" ht="15" customHeight="1">
      <c r="A4" s="171"/>
      <c r="B4" s="172"/>
      <c r="C4" s="172"/>
      <c r="D4" s="172"/>
      <c r="E4" s="172"/>
      <c r="F4" s="173" t="s">
        <v>118</v>
      </c>
      <c r="G4" s="174"/>
      <c r="H4" s="173" t="s">
        <v>119</v>
      </c>
      <c r="I4" s="175"/>
      <c r="K4" s="171"/>
      <c r="L4" s="172"/>
      <c r="M4" s="176"/>
      <c r="N4" s="172"/>
      <c r="O4" s="177" t="s">
        <v>120</v>
      </c>
      <c r="P4" s="178" t="s">
        <v>121</v>
      </c>
      <c r="Q4" s="174"/>
      <c r="R4" s="179" t="s">
        <v>122</v>
      </c>
    </row>
    <row r="5" spans="1:22" ht="15" customHeight="1">
      <c r="A5" s="180" t="s">
        <v>123</v>
      </c>
      <c r="B5" s="181"/>
      <c r="C5" s="181"/>
      <c r="D5" s="181"/>
      <c r="E5" s="181"/>
      <c r="F5" s="180" t="s">
        <v>124</v>
      </c>
      <c r="G5" s="182" t="s">
        <v>125</v>
      </c>
      <c r="H5" s="180" t="s">
        <v>124</v>
      </c>
      <c r="I5" s="182" t="s">
        <v>125</v>
      </c>
      <c r="K5" s="183" t="s">
        <v>126</v>
      </c>
      <c r="L5" s="184"/>
      <c r="M5" s="184"/>
      <c r="N5" s="184"/>
      <c r="O5" s="183" t="s">
        <v>127</v>
      </c>
      <c r="P5" s="185" t="s">
        <v>128</v>
      </c>
      <c r="Q5" s="183" t="s">
        <v>129</v>
      </c>
      <c r="R5" s="186" t="s">
        <v>127</v>
      </c>
    </row>
    <row r="6" spans="1:22" ht="18" customHeight="1">
      <c r="A6" s="187" t="s">
        <v>130</v>
      </c>
      <c r="B6" s="188"/>
      <c r="C6" s="188"/>
      <c r="D6" s="188"/>
      <c r="E6" s="188"/>
      <c r="F6" s="189">
        <f>'土地建物（令和5年度　下期分（一般））'!I22</f>
        <v>18669979</v>
      </c>
      <c r="G6" s="190">
        <f>ROUND(F6/$F$11*100,1)</f>
        <v>98.9</v>
      </c>
      <c r="H6" s="191">
        <f>'土地建物（令和5年度　下期分（一般））'!W22</f>
        <v>450213</v>
      </c>
      <c r="I6" s="192">
        <f>ROUND(H6/$H$11*100,1)</f>
        <v>94.1</v>
      </c>
      <c r="K6" s="187" t="s">
        <v>131</v>
      </c>
      <c r="L6" s="188"/>
      <c r="M6" s="188"/>
      <c r="N6" s="188"/>
      <c r="O6" s="193">
        <v>25330429</v>
      </c>
      <c r="P6" s="194">
        <v>777300</v>
      </c>
      <c r="Q6" s="194">
        <v>2001268</v>
      </c>
      <c r="R6" s="195">
        <f t="shared" ref="R6:R11" si="0">O6+P6-Q6</f>
        <v>24106461</v>
      </c>
    </row>
    <row r="7" spans="1:22" ht="18" customHeight="1">
      <c r="A7" s="196" t="s">
        <v>132</v>
      </c>
      <c r="B7" s="197"/>
      <c r="C7" s="188"/>
      <c r="D7" s="188"/>
      <c r="E7" s="188"/>
      <c r="F7" s="189">
        <f>SUM(F8:F10)</f>
        <v>210990</v>
      </c>
      <c r="G7" s="190">
        <f>SUM(G8:G10)</f>
        <v>1.1000000000000001</v>
      </c>
      <c r="H7" s="191">
        <f>SUM(H8:H10)</f>
        <v>28225</v>
      </c>
      <c r="I7" s="192">
        <f>SUM(I8:I10)</f>
        <v>5.9000000000000057</v>
      </c>
      <c r="J7" s="198"/>
      <c r="K7" s="187" t="s">
        <v>133</v>
      </c>
      <c r="L7" s="188"/>
      <c r="M7" s="188"/>
      <c r="N7" s="188"/>
      <c r="O7" s="193">
        <v>244984</v>
      </c>
      <c r="P7" s="194">
        <v>0</v>
      </c>
      <c r="Q7" s="194">
        <v>100412</v>
      </c>
      <c r="R7" s="199">
        <f t="shared" si="0"/>
        <v>144572</v>
      </c>
    </row>
    <row r="8" spans="1:22" ht="18" customHeight="1">
      <c r="A8" s="196"/>
      <c r="B8" s="200"/>
      <c r="C8" s="187"/>
      <c r="D8" s="201" t="s">
        <v>134</v>
      </c>
      <c r="E8" s="188"/>
      <c r="F8" s="189">
        <f>'土地建物（令和5年度　下期分（特別））'!H5</f>
        <v>62874</v>
      </c>
      <c r="G8" s="190">
        <f>ROUND(F8/$F$11*100,1)</f>
        <v>0.3</v>
      </c>
      <c r="H8" s="191">
        <f>'土地建物（令和5年度　下期分（特別））'!P5</f>
        <v>16273</v>
      </c>
      <c r="I8" s="192">
        <f>ROUND(H8/$H$11*100,1)</f>
        <v>3.4</v>
      </c>
      <c r="K8" s="187" t="s">
        <v>135</v>
      </c>
      <c r="L8" s="188"/>
      <c r="M8" s="188"/>
      <c r="N8" s="188"/>
      <c r="O8" s="193">
        <v>86158</v>
      </c>
      <c r="P8" s="194">
        <v>0</v>
      </c>
      <c r="Q8" s="194">
        <v>35739</v>
      </c>
      <c r="R8" s="199">
        <f t="shared" si="0"/>
        <v>50419</v>
      </c>
    </row>
    <row r="9" spans="1:22" ht="18" customHeight="1">
      <c r="A9" s="196"/>
      <c r="B9" s="200"/>
      <c r="C9" s="187"/>
      <c r="D9" s="201" t="s">
        <v>136</v>
      </c>
      <c r="E9" s="188"/>
      <c r="F9" s="189">
        <f>'土地建物（令和5年度　下期分（特別））'!H6</f>
        <v>78206</v>
      </c>
      <c r="G9" s="190">
        <f>ROUND(F9/$F$11*100,1)</f>
        <v>0.4</v>
      </c>
      <c r="H9" s="191">
        <f>'土地建物（令和5年度　下期分（特別））'!P6</f>
        <v>0</v>
      </c>
      <c r="I9" s="192">
        <f>ROUND(H9/$H$11*100,1)</f>
        <v>0</v>
      </c>
      <c r="K9" s="187" t="s">
        <v>137</v>
      </c>
      <c r="L9" s="188"/>
      <c r="M9" s="188"/>
      <c r="N9" s="188"/>
      <c r="O9" s="193">
        <v>6079616</v>
      </c>
      <c r="P9" s="194">
        <v>18800</v>
      </c>
      <c r="Q9" s="194">
        <v>460849</v>
      </c>
      <c r="R9" s="199">
        <f t="shared" si="0"/>
        <v>5637567</v>
      </c>
    </row>
    <row r="10" spans="1:22" ht="18" customHeight="1">
      <c r="A10" s="196"/>
      <c r="B10" s="202"/>
      <c r="C10" s="187"/>
      <c r="D10" s="201" t="s">
        <v>138</v>
      </c>
      <c r="E10" s="188"/>
      <c r="F10" s="189">
        <f>'土地建物（令和5年度　下期分（特別））'!H7</f>
        <v>69910</v>
      </c>
      <c r="G10" s="190">
        <f>ROUND(F10/$F$11*100,1)</f>
        <v>0.4</v>
      </c>
      <c r="H10" s="191">
        <f>'土地建物（令和5年度　下期分（特別））'!P7</f>
        <v>11952</v>
      </c>
      <c r="I10" s="192">
        <f>100-I6-I8-I9</f>
        <v>2.5000000000000058</v>
      </c>
      <c r="K10" s="187" t="s">
        <v>139</v>
      </c>
      <c r="L10" s="188"/>
      <c r="M10" s="188"/>
      <c r="N10" s="188"/>
      <c r="O10" s="193">
        <v>3345460</v>
      </c>
      <c r="P10" s="194">
        <v>0</v>
      </c>
      <c r="Q10" s="194">
        <v>799159</v>
      </c>
      <c r="R10" s="199">
        <f t="shared" si="0"/>
        <v>2546301</v>
      </c>
    </row>
    <row r="11" spans="1:22" ht="18" customHeight="1">
      <c r="A11" s="173" t="s">
        <v>140</v>
      </c>
      <c r="B11" s="181"/>
      <c r="C11" s="181"/>
      <c r="D11" s="181"/>
      <c r="E11" s="181"/>
      <c r="F11" s="203">
        <f>F6+F7</f>
        <v>18880969</v>
      </c>
      <c r="G11" s="204">
        <f>SUM(G6:G7)</f>
        <v>100</v>
      </c>
      <c r="H11" s="205">
        <f>H6+H7</f>
        <v>478438</v>
      </c>
      <c r="I11" s="206">
        <f>SUM(I6:I7)</f>
        <v>100</v>
      </c>
      <c r="K11" s="187" t="s">
        <v>141</v>
      </c>
      <c r="L11" s="188"/>
      <c r="M11" s="188"/>
      <c r="N11" s="188"/>
      <c r="O11" s="193">
        <v>2231815</v>
      </c>
      <c r="P11" s="194">
        <v>145500</v>
      </c>
      <c r="Q11" s="194">
        <v>327650</v>
      </c>
      <c r="R11" s="199">
        <f t="shared" si="0"/>
        <v>2049665</v>
      </c>
    </row>
    <row r="12" spans="1:22" ht="18" customHeight="1">
      <c r="I12" s="198"/>
      <c r="K12" s="180" t="s">
        <v>140</v>
      </c>
      <c r="L12" s="181"/>
      <c r="M12" s="181"/>
      <c r="N12" s="181"/>
      <c r="O12" s="205">
        <f>SUM(O6:O11)</f>
        <v>37318462</v>
      </c>
      <c r="P12" s="207">
        <f>SUM(P6:P11)</f>
        <v>941600</v>
      </c>
      <c r="Q12" s="205">
        <f>SUM(Q6:Q11)</f>
        <v>3725077</v>
      </c>
      <c r="R12" s="208">
        <f>SUM(R6:R11)</f>
        <v>34534985</v>
      </c>
    </row>
    <row r="13" spans="1:22" ht="18" customHeight="1">
      <c r="I13" s="198"/>
      <c r="P13" s="168"/>
    </row>
    <row r="14" spans="1:22" ht="18" customHeight="1">
      <c r="A14" s="168" t="s">
        <v>142</v>
      </c>
      <c r="G14" s="169" t="str">
        <f>I3</f>
        <v>（令和6年3月31日現在）</v>
      </c>
      <c r="P14" s="168"/>
      <c r="V14" s="209"/>
    </row>
    <row r="15" spans="1:22" ht="18" customHeight="1">
      <c r="A15" s="173" t="s">
        <v>143</v>
      </c>
      <c r="B15" s="174"/>
      <c r="C15" s="174"/>
      <c r="D15" s="174"/>
      <c r="E15" s="174"/>
      <c r="F15" s="173" t="s">
        <v>144</v>
      </c>
      <c r="G15" s="175"/>
      <c r="I15" s="210"/>
      <c r="K15" s="209"/>
      <c r="L15" s="209"/>
      <c r="M15" s="209"/>
      <c r="N15" s="209"/>
      <c r="O15" s="211"/>
      <c r="P15" s="168"/>
    </row>
    <row r="16" spans="1:22" ht="18" customHeight="1">
      <c r="A16" s="212"/>
      <c r="B16" s="213" t="s">
        <v>145</v>
      </c>
      <c r="C16" s="188"/>
      <c r="D16" s="214"/>
      <c r="F16" s="395">
        <f>SUM(F17:G19)</f>
        <v>13479261389</v>
      </c>
      <c r="G16" s="396"/>
      <c r="I16" s="210"/>
      <c r="K16" s="209"/>
      <c r="L16" s="209"/>
      <c r="M16" s="209"/>
      <c r="N16" s="209"/>
      <c r="O16" s="211"/>
      <c r="P16" s="168"/>
      <c r="V16" s="209"/>
    </row>
    <row r="17" spans="1:22" ht="18" customHeight="1">
      <c r="A17" s="196"/>
      <c r="B17" s="215"/>
      <c r="C17" s="187"/>
      <c r="D17" s="216" t="s">
        <v>146</v>
      </c>
      <c r="E17" s="217"/>
      <c r="F17" s="391">
        <v>7869638630</v>
      </c>
      <c r="G17" s="392"/>
      <c r="I17" s="210"/>
      <c r="P17" s="168"/>
      <c r="V17" s="209"/>
    </row>
    <row r="18" spans="1:22" ht="18" customHeight="1">
      <c r="A18" s="218"/>
      <c r="B18" s="215"/>
      <c r="C18" s="187"/>
      <c r="D18" s="201" t="s">
        <v>147</v>
      </c>
      <c r="E18" s="188"/>
      <c r="F18" s="391">
        <v>419400385</v>
      </c>
      <c r="G18" s="392"/>
      <c r="I18" s="210"/>
      <c r="P18" s="168"/>
      <c r="V18" s="209"/>
    </row>
    <row r="19" spans="1:22" ht="18" customHeight="1">
      <c r="A19" s="218" t="s">
        <v>148</v>
      </c>
      <c r="B19" s="219"/>
      <c r="C19" s="187"/>
      <c r="D19" s="201" t="s">
        <v>149</v>
      </c>
      <c r="E19" s="188"/>
      <c r="F19" s="391">
        <v>5190222374</v>
      </c>
      <c r="G19" s="392"/>
      <c r="I19" s="210"/>
      <c r="P19" s="168"/>
      <c r="V19" s="209"/>
    </row>
    <row r="20" spans="1:22" ht="18" customHeight="1">
      <c r="A20" s="196"/>
      <c r="B20" s="213" t="s">
        <v>150</v>
      </c>
      <c r="C20" s="188"/>
      <c r="D20" s="201"/>
      <c r="E20" s="188"/>
      <c r="F20" s="391">
        <f>SUM(F21:G25)</f>
        <v>9365580265</v>
      </c>
      <c r="G20" s="392"/>
      <c r="I20" s="210"/>
      <c r="P20" s="168"/>
      <c r="V20" s="209"/>
    </row>
    <row r="21" spans="1:22" ht="18" customHeight="1">
      <c r="A21" s="218"/>
      <c r="B21" s="196"/>
      <c r="C21" s="187"/>
      <c r="D21" s="201" t="s">
        <v>151</v>
      </c>
      <c r="E21" s="188"/>
      <c r="F21" s="391">
        <v>1605706703</v>
      </c>
      <c r="G21" s="392"/>
      <c r="I21" s="210"/>
      <c r="P21" s="168"/>
      <c r="V21" s="209"/>
    </row>
    <row r="22" spans="1:22" ht="18" customHeight="1">
      <c r="A22" s="218"/>
      <c r="B22" s="196"/>
      <c r="C22" s="187"/>
      <c r="D22" s="201" t="s">
        <v>152</v>
      </c>
      <c r="E22" s="188"/>
      <c r="F22" s="391">
        <v>0</v>
      </c>
      <c r="G22" s="392"/>
      <c r="I22" s="210"/>
      <c r="P22" s="168"/>
      <c r="V22" s="209"/>
    </row>
    <row r="23" spans="1:22" ht="18" customHeight="1">
      <c r="A23" s="218" t="s">
        <v>153</v>
      </c>
      <c r="B23" s="196"/>
      <c r="C23" s="187"/>
      <c r="D23" s="201" t="s">
        <v>154</v>
      </c>
      <c r="E23" s="188"/>
      <c r="F23" s="391">
        <v>6594038691</v>
      </c>
      <c r="G23" s="392"/>
      <c r="I23" s="210"/>
      <c r="P23" s="168"/>
      <c r="V23" s="209"/>
    </row>
    <row r="24" spans="1:22" ht="18" customHeight="1">
      <c r="A24" s="218"/>
      <c r="B24" s="196"/>
      <c r="C24" s="187"/>
      <c r="D24" s="201" t="s">
        <v>155</v>
      </c>
      <c r="E24" s="188"/>
      <c r="F24" s="391">
        <v>0</v>
      </c>
      <c r="G24" s="392"/>
      <c r="I24" s="210"/>
      <c r="P24" s="168"/>
      <c r="V24" s="209"/>
    </row>
    <row r="25" spans="1:22" ht="18" customHeight="1">
      <c r="A25" s="218"/>
      <c r="B25" s="187"/>
      <c r="C25" s="187"/>
      <c r="D25" s="201" t="s">
        <v>156</v>
      </c>
      <c r="E25" s="188"/>
      <c r="F25" s="391">
        <v>1165834871</v>
      </c>
      <c r="G25" s="392"/>
      <c r="I25" s="210"/>
      <c r="P25" s="168"/>
      <c r="V25" s="209"/>
    </row>
    <row r="26" spans="1:22" ht="18" customHeight="1">
      <c r="A26" s="220"/>
      <c r="B26" s="221"/>
      <c r="C26" s="222"/>
      <c r="D26" s="223" t="s">
        <v>157</v>
      </c>
      <c r="E26" s="188"/>
      <c r="F26" s="391">
        <f>F16+F20</f>
        <v>22844841654</v>
      </c>
      <c r="G26" s="392"/>
      <c r="H26" s="209"/>
      <c r="I26" s="210"/>
      <c r="P26" s="168"/>
      <c r="V26" s="209"/>
    </row>
    <row r="27" spans="1:22" ht="18" customHeight="1">
      <c r="A27" s="220" t="s">
        <v>158</v>
      </c>
      <c r="B27" s="224"/>
      <c r="C27" s="224"/>
      <c r="D27" s="224"/>
      <c r="E27" s="224"/>
      <c r="F27" s="391">
        <v>6000000</v>
      </c>
      <c r="G27" s="392"/>
      <c r="I27" s="210"/>
      <c r="P27" s="168"/>
      <c r="V27" s="209"/>
    </row>
    <row r="28" spans="1:22" ht="18" customHeight="1">
      <c r="A28" s="220" t="s">
        <v>159</v>
      </c>
      <c r="B28" s="224"/>
      <c r="C28" s="224"/>
      <c r="D28" s="224"/>
      <c r="E28" s="224"/>
      <c r="F28" s="391">
        <v>0</v>
      </c>
      <c r="G28" s="392"/>
      <c r="P28" s="168"/>
      <c r="V28" s="211"/>
    </row>
    <row r="29" spans="1:22" ht="18" customHeight="1">
      <c r="A29" s="180" t="s">
        <v>140</v>
      </c>
      <c r="B29" s="181"/>
      <c r="C29" s="181"/>
      <c r="D29" s="181"/>
      <c r="E29" s="181"/>
      <c r="F29" s="393">
        <f>SUM(F26:G28)</f>
        <v>22850841654</v>
      </c>
      <c r="G29" s="394"/>
      <c r="H29" s="209"/>
    </row>
    <row r="30" spans="1:22" ht="18" customHeight="1"/>
    <row r="31" spans="1:22" ht="18" customHeight="1"/>
    <row r="32" spans="1:22" ht="18" customHeight="1">
      <c r="H32" s="209"/>
    </row>
    <row r="33" ht="18" customHeight="1"/>
    <row r="34" ht="18" customHeight="1"/>
  </sheetData>
  <mergeCells count="14">
    <mergeCell ref="F21:G21"/>
    <mergeCell ref="F16:G16"/>
    <mergeCell ref="F17:G17"/>
    <mergeCell ref="F18:G18"/>
    <mergeCell ref="F19:G19"/>
    <mergeCell ref="F20:G20"/>
    <mergeCell ref="F28:G28"/>
    <mergeCell ref="F29:G29"/>
    <mergeCell ref="F22:G22"/>
    <mergeCell ref="F23:G23"/>
    <mergeCell ref="F24:G24"/>
    <mergeCell ref="F25:G25"/>
    <mergeCell ref="F26:G26"/>
    <mergeCell ref="F27:G27"/>
  </mergeCells>
  <phoneticPr fontId="2"/>
  <printOptions horizontalCentered="1"/>
  <pageMargins left="0.59055118110236227" right="0.35433070866141736" top="0.6692913385826772" bottom="0.35433070866141736" header="0.43307086614173229" footer="0.23622047244094491"/>
  <pageSetup paperSize="9" fitToHeight="0" orientation="landscape"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272E-2265-4A69-BD86-F722230C448B}">
  <sheetPr>
    <tabColor theme="3"/>
  </sheetPr>
  <dimension ref="A1:AB22"/>
  <sheetViews>
    <sheetView showGridLines="0" view="pageBreakPreview" zoomScaleNormal="100" zoomScaleSheetLayoutView="100" workbookViewId="0">
      <selection activeCell="I23" sqref="I23"/>
    </sheetView>
  </sheetViews>
  <sheetFormatPr defaultColWidth="9" defaultRowHeight="18" customHeight="1" outlineLevelCol="1"/>
  <cols>
    <col min="1" max="1" width="3.625" style="226" customWidth="1"/>
    <col min="2" max="2" width="1.625" style="230" customWidth="1"/>
    <col min="3" max="3" width="14.625" style="232" customWidth="1"/>
    <col min="4" max="4" width="1.625" style="230" customWidth="1"/>
    <col min="5" max="5" width="10.625" style="233" customWidth="1"/>
    <col min="6" max="6" width="0.625" style="230" customWidth="1"/>
    <col min="7" max="7" width="9.625" style="233" customWidth="1"/>
    <col min="8" max="8" width="0.625" style="230" customWidth="1"/>
    <col min="9" max="9" width="10.625" style="233" customWidth="1"/>
    <col min="10" max="10" width="0.625" style="230" customWidth="1"/>
    <col min="11" max="11" width="9.625" style="234" customWidth="1"/>
    <col min="12" max="12" width="0.625" style="230" customWidth="1"/>
    <col min="13" max="13" width="12.375" style="234" hidden="1" customWidth="1" outlineLevel="1"/>
    <col min="14" max="14" width="3.625" style="230" customWidth="1" collapsed="1"/>
    <col min="15" max="15" width="3.625" style="226" customWidth="1"/>
    <col min="16" max="16" width="1.625" style="230" customWidth="1"/>
    <col min="17" max="17" width="14.625" style="232" customWidth="1"/>
    <col min="18" max="18" width="1.625" style="230" customWidth="1"/>
    <col min="19" max="19" width="10.625" style="233" customWidth="1"/>
    <col min="20" max="20" width="0.625" style="230" customWidth="1"/>
    <col min="21" max="21" width="9.625" style="233" customWidth="1"/>
    <col min="22" max="22" width="0.625" style="230" customWidth="1"/>
    <col min="23" max="23" width="10.625" style="233" customWidth="1"/>
    <col min="24" max="24" width="0.625" style="230" customWidth="1"/>
    <col min="25" max="25" width="9.625" style="234" customWidth="1"/>
    <col min="26" max="26" width="0.625" style="230" customWidth="1"/>
    <col min="27" max="27" width="9.625" style="234" hidden="1" customWidth="1" outlineLevel="1"/>
    <col min="28" max="28" width="9" style="230" collapsed="1"/>
    <col min="29" max="16384" width="9" style="230"/>
  </cols>
  <sheetData>
    <row r="1" spans="1:28" ht="30" customHeight="1">
      <c r="A1" s="225" t="s">
        <v>197</v>
      </c>
      <c r="B1" s="226"/>
      <c r="C1" s="227"/>
      <c r="D1" s="226"/>
      <c r="E1" s="228"/>
      <c r="F1" s="226"/>
      <c r="G1" s="228"/>
      <c r="H1" s="226"/>
      <c r="I1" s="228"/>
      <c r="J1" s="226"/>
      <c r="K1" s="229"/>
      <c r="L1" s="226"/>
      <c r="M1" s="229"/>
      <c r="N1" s="226"/>
      <c r="P1" s="226"/>
      <c r="Q1" s="227"/>
      <c r="R1" s="226"/>
      <c r="S1" s="228"/>
      <c r="T1" s="226"/>
      <c r="U1" s="228"/>
      <c r="V1" s="226"/>
      <c r="W1" s="228"/>
      <c r="X1" s="226"/>
      <c r="Y1" s="229"/>
      <c r="Z1" s="226"/>
      <c r="AA1" s="229"/>
    </row>
    <row r="2" spans="1:28" ht="20.100000000000001" customHeight="1" thickBot="1">
      <c r="A2" s="227"/>
      <c r="B2" s="231" t="s">
        <v>160</v>
      </c>
      <c r="E2" s="231"/>
      <c r="O2" s="227"/>
      <c r="P2" s="231" t="s">
        <v>161</v>
      </c>
      <c r="S2" s="235"/>
    </row>
    <row r="3" spans="1:28" s="246" customFormat="1" ht="20.100000000000001" customHeight="1">
      <c r="A3" s="236"/>
      <c r="B3" s="237"/>
      <c r="C3" s="238" t="s">
        <v>162</v>
      </c>
      <c r="D3" s="239"/>
      <c r="E3" s="240" t="s">
        <v>163</v>
      </c>
      <c r="F3" s="241"/>
      <c r="G3" s="240" t="s">
        <v>164</v>
      </c>
      <c r="H3" s="241"/>
      <c r="I3" s="240" t="s">
        <v>163</v>
      </c>
      <c r="J3" s="241"/>
      <c r="K3" s="242" t="s">
        <v>125</v>
      </c>
      <c r="L3" s="243"/>
      <c r="M3" s="244" t="s">
        <v>165</v>
      </c>
      <c r="N3" s="245"/>
      <c r="O3" s="236"/>
      <c r="P3" s="237"/>
      <c r="Q3" s="238" t="s">
        <v>162</v>
      </c>
      <c r="R3" s="239"/>
      <c r="S3" s="240" t="s">
        <v>163</v>
      </c>
      <c r="T3" s="241"/>
      <c r="U3" s="240" t="s">
        <v>164</v>
      </c>
      <c r="V3" s="241"/>
      <c r="W3" s="240" t="s">
        <v>163</v>
      </c>
      <c r="X3" s="241"/>
      <c r="Y3" s="242" t="s">
        <v>125</v>
      </c>
      <c r="Z3" s="243"/>
      <c r="AA3" s="244" t="s">
        <v>165</v>
      </c>
    </row>
    <row r="4" spans="1:28" s="246" customFormat="1" ht="20.100000000000001" customHeight="1">
      <c r="A4" s="247"/>
      <c r="B4" s="248"/>
      <c r="C4" s="249"/>
      <c r="D4" s="250"/>
      <c r="E4" s="251" t="s">
        <v>166</v>
      </c>
      <c r="F4" s="252"/>
      <c r="G4" s="251" t="s">
        <v>167</v>
      </c>
      <c r="H4" s="252"/>
      <c r="I4" s="251" t="s">
        <v>168</v>
      </c>
      <c r="J4" s="252"/>
      <c r="K4" s="253" t="s">
        <v>169</v>
      </c>
      <c r="L4" s="254"/>
      <c r="M4" s="255" t="s">
        <v>169</v>
      </c>
      <c r="N4" s="245"/>
      <c r="O4" s="247"/>
      <c r="P4" s="248"/>
      <c r="Q4" s="249"/>
      <c r="R4" s="250"/>
      <c r="S4" s="251" t="str">
        <f>E4</f>
        <v>（R5.9.30）</v>
      </c>
      <c r="T4" s="252"/>
      <c r="U4" s="251" t="s">
        <v>167</v>
      </c>
      <c r="V4" s="252"/>
      <c r="W4" s="251" t="str">
        <f>I4</f>
        <v>（R6.3.31）</v>
      </c>
      <c r="X4" s="252"/>
      <c r="Y4" s="253" t="s">
        <v>169</v>
      </c>
      <c r="Z4" s="254"/>
      <c r="AA4" s="255" t="s">
        <v>169</v>
      </c>
    </row>
    <row r="5" spans="1:28" s="246" customFormat="1" ht="20.100000000000001" customHeight="1">
      <c r="A5" s="256" t="s">
        <v>170</v>
      </c>
      <c r="B5" s="257"/>
      <c r="C5" s="258" t="s">
        <v>171</v>
      </c>
      <c r="D5" s="259"/>
      <c r="E5" s="51">
        <v>10868</v>
      </c>
      <c r="F5" s="63"/>
      <c r="G5" s="52"/>
      <c r="H5" s="53"/>
      <c r="I5" s="52">
        <f>E5+G5</f>
        <v>10868</v>
      </c>
      <c r="J5" s="53"/>
      <c r="K5" s="54">
        <f>ROUND(I5/$I$22*100,2)</f>
        <v>0.06</v>
      </c>
      <c r="L5" s="260"/>
      <c r="M5" s="55">
        <f t="shared" ref="M5:M12" si="0">I5/$I$22*100</f>
        <v>5.821109921976881E-2</v>
      </c>
      <c r="N5" s="261"/>
      <c r="O5" s="262" t="s">
        <v>172</v>
      </c>
      <c r="P5" s="263"/>
      <c r="Q5" s="264" t="s">
        <v>171</v>
      </c>
      <c r="R5" s="259"/>
      <c r="S5" s="56">
        <v>21493</v>
      </c>
      <c r="T5" s="57"/>
      <c r="U5" s="265"/>
      <c r="V5" s="58"/>
      <c r="W5" s="59">
        <f>S5+U5</f>
        <v>21493</v>
      </c>
      <c r="X5" s="58"/>
      <c r="Y5" s="60">
        <f>ROUND(W5/$W$22*100,2)</f>
        <v>4.7699999999999996</v>
      </c>
      <c r="Z5" s="266"/>
      <c r="AA5" s="55">
        <f>W5/$W$22*100</f>
        <v>4.7739625466168238</v>
      </c>
      <c r="AB5" s="267"/>
    </row>
    <row r="6" spans="1:28" s="246" customFormat="1" ht="20.100000000000001" customHeight="1">
      <c r="A6" s="256" t="s">
        <v>173</v>
      </c>
      <c r="B6" s="257"/>
      <c r="C6" s="258" t="s">
        <v>174</v>
      </c>
      <c r="D6" s="259"/>
      <c r="E6" s="61">
        <v>8332</v>
      </c>
      <c r="F6" s="63"/>
      <c r="G6" s="62"/>
      <c r="H6" s="63"/>
      <c r="I6" s="62">
        <f>E6+G6</f>
        <v>8332</v>
      </c>
      <c r="J6" s="63"/>
      <c r="K6" s="64">
        <f>ROUND(I6/$I$22*100,2)</f>
        <v>0.04</v>
      </c>
      <c r="L6" s="268"/>
      <c r="M6" s="65">
        <f t="shared" si="0"/>
        <v>4.4627795242833432E-2</v>
      </c>
      <c r="N6" s="245"/>
      <c r="O6" s="256" t="s">
        <v>173</v>
      </c>
      <c r="P6" s="257"/>
      <c r="Q6" s="258" t="s">
        <v>174</v>
      </c>
      <c r="R6" s="259"/>
      <c r="S6" s="56">
        <v>5993</v>
      </c>
      <c r="T6" s="66"/>
      <c r="U6" s="59">
        <v>334</v>
      </c>
      <c r="V6" s="67"/>
      <c r="W6" s="59">
        <f>S6+U6</f>
        <v>6327</v>
      </c>
      <c r="X6" s="67"/>
      <c r="Y6" s="68">
        <f>ROUND(W6/$W$22*100,2)</f>
        <v>1.41</v>
      </c>
      <c r="Z6" s="269"/>
      <c r="AA6" s="65">
        <f t="shared" ref="AA6:AA14" si="1">W6/$W$22*100</f>
        <v>1.4053348081907897</v>
      </c>
      <c r="AB6" s="267"/>
    </row>
    <row r="7" spans="1:28" s="246" customFormat="1" ht="20.100000000000001" customHeight="1">
      <c r="A7" s="256" t="s">
        <v>175</v>
      </c>
      <c r="B7" s="270"/>
      <c r="C7" s="271" t="s">
        <v>176</v>
      </c>
      <c r="D7" s="272"/>
      <c r="E7" s="69">
        <v>3458700</v>
      </c>
      <c r="F7" s="71"/>
      <c r="G7" s="70"/>
      <c r="H7" s="71"/>
      <c r="I7" s="70">
        <f>E7+G7</f>
        <v>3458700</v>
      </c>
      <c r="J7" s="71"/>
      <c r="K7" s="72">
        <f>ROUND(I7/$I$22*100,2)</f>
        <v>18.53</v>
      </c>
      <c r="L7" s="273"/>
      <c r="M7" s="73">
        <f t="shared" si="0"/>
        <v>18.525462722802207</v>
      </c>
      <c r="N7" s="245"/>
      <c r="O7" s="256" t="s">
        <v>175</v>
      </c>
      <c r="P7" s="270"/>
      <c r="Q7" s="271" t="s">
        <v>176</v>
      </c>
      <c r="R7" s="272"/>
      <c r="S7" s="74">
        <v>9360</v>
      </c>
      <c r="T7" s="75"/>
      <c r="U7" s="106"/>
      <c r="V7" s="76"/>
      <c r="W7" s="77">
        <f>S7+U7</f>
        <v>9360</v>
      </c>
      <c r="X7" s="76"/>
      <c r="Y7" s="78">
        <f>ROUND(W7/$W$22*100,2)</f>
        <v>2.08</v>
      </c>
      <c r="Z7" s="274"/>
      <c r="AA7" s="73">
        <f t="shared" si="1"/>
        <v>2.0790159324586366</v>
      </c>
      <c r="AB7" s="267"/>
    </row>
    <row r="8" spans="1:28" s="246" customFormat="1" ht="20.100000000000001" customHeight="1" thickBot="1">
      <c r="A8" s="275" t="s">
        <v>177</v>
      </c>
      <c r="B8" s="276"/>
      <c r="C8" s="277" t="s">
        <v>178</v>
      </c>
      <c r="D8" s="278"/>
      <c r="E8" s="79">
        <f>SUM(E5:E7)</f>
        <v>3477900</v>
      </c>
      <c r="F8" s="81"/>
      <c r="G8" s="80">
        <f>SUM(G5:G7)</f>
        <v>0</v>
      </c>
      <c r="H8" s="81"/>
      <c r="I8" s="82">
        <f>SUM(I5:I7)</f>
        <v>3477900</v>
      </c>
      <c r="J8" s="81"/>
      <c r="K8" s="83">
        <f>SUM(K5:K7)</f>
        <v>18.630000000000003</v>
      </c>
      <c r="L8" s="279"/>
      <c r="M8" s="84">
        <f>SUM(M5:M7)</f>
        <v>18.62830161726481</v>
      </c>
      <c r="N8" s="245"/>
      <c r="O8" s="275" t="s">
        <v>177</v>
      </c>
      <c r="P8" s="276"/>
      <c r="Q8" s="277" t="s">
        <v>178</v>
      </c>
      <c r="R8" s="278"/>
      <c r="S8" s="85">
        <f>SUM(S5:S7)</f>
        <v>36846</v>
      </c>
      <c r="T8" s="86"/>
      <c r="U8" s="87">
        <f>SUM(U5:U7)</f>
        <v>334</v>
      </c>
      <c r="V8" s="88"/>
      <c r="W8" s="89">
        <f>SUM(W5:W7)</f>
        <v>37180</v>
      </c>
      <c r="X8" s="88"/>
      <c r="Y8" s="90">
        <f>SUM(Y5:Y7)</f>
        <v>8.26</v>
      </c>
      <c r="Z8" s="279"/>
      <c r="AA8" s="84">
        <f>SUM(AA5:AA7)</f>
        <v>8.258313287266251</v>
      </c>
      <c r="AB8" s="267"/>
    </row>
    <row r="9" spans="1:28" s="246" customFormat="1" ht="20.100000000000001" customHeight="1">
      <c r="A9" s="256" t="s">
        <v>170</v>
      </c>
      <c r="B9" s="257"/>
      <c r="C9" s="258" t="s">
        <v>179</v>
      </c>
      <c r="D9" s="259"/>
      <c r="E9" s="51">
        <v>480324</v>
      </c>
      <c r="F9" s="63"/>
      <c r="G9" s="91">
        <v>-206</v>
      </c>
      <c r="H9" s="63"/>
      <c r="I9" s="52">
        <f>E9+G9</f>
        <v>480118</v>
      </c>
      <c r="J9" s="63"/>
      <c r="K9" s="92">
        <f>ROUND(I9/$I$22*100,2)</f>
        <v>2.57</v>
      </c>
      <c r="L9" s="280"/>
      <c r="M9" s="93">
        <f t="shared" si="0"/>
        <v>2.5716043922706073</v>
      </c>
      <c r="N9" s="245"/>
      <c r="O9" s="256" t="s">
        <v>170</v>
      </c>
      <c r="P9" s="257"/>
      <c r="Q9" s="258" t="s">
        <v>179</v>
      </c>
      <c r="R9" s="259"/>
      <c r="S9" s="56">
        <v>135315</v>
      </c>
      <c r="T9" s="66"/>
      <c r="U9" s="59"/>
      <c r="V9" s="67"/>
      <c r="W9" s="59">
        <f>S9+U9</f>
        <v>135315</v>
      </c>
      <c r="X9" s="67"/>
      <c r="Y9" s="94">
        <f>ROUND(W9/$W$22*100,2)</f>
        <v>30.06</v>
      </c>
      <c r="Z9" s="280"/>
      <c r="AA9" s="93">
        <f t="shared" si="1"/>
        <v>30.055773600495765</v>
      </c>
      <c r="AB9" s="267"/>
    </row>
    <row r="10" spans="1:28" s="246" customFormat="1" ht="20.100000000000001" customHeight="1">
      <c r="A10" s="256" t="s">
        <v>180</v>
      </c>
      <c r="B10" s="257"/>
      <c r="C10" s="258" t="s">
        <v>181</v>
      </c>
      <c r="D10" s="259"/>
      <c r="E10" s="61">
        <v>174164</v>
      </c>
      <c r="F10" s="63"/>
      <c r="G10" s="62"/>
      <c r="H10" s="63"/>
      <c r="I10" s="62">
        <f>E10+G10</f>
        <v>174164</v>
      </c>
      <c r="J10" s="63"/>
      <c r="K10" s="64">
        <f>ROUND(I10/$I$22*100,2)</f>
        <v>0.93</v>
      </c>
      <c r="L10" s="268"/>
      <c r="M10" s="65">
        <f t="shared" si="0"/>
        <v>0.93285589662420076</v>
      </c>
      <c r="N10" s="245"/>
      <c r="O10" s="256" t="s">
        <v>180</v>
      </c>
      <c r="P10" s="257"/>
      <c r="Q10" s="258" t="s">
        <v>181</v>
      </c>
      <c r="R10" s="259"/>
      <c r="S10" s="56">
        <v>150534</v>
      </c>
      <c r="T10" s="66"/>
      <c r="U10" s="281">
        <v>-526</v>
      </c>
      <c r="V10" s="67"/>
      <c r="W10" s="59">
        <f>S10+U10</f>
        <v>150008</v>
      </c>
      <c r="X10" s="67"/>
      <c r="Y10" s="95">
        <f>ROUND(W10/$W$22*100,2)</f>
        <v>33.32</v>
      </c>
      <c r="Z10" s="268"/>
      <c r="AA10" s="65">
        <f t="shared" si="1"/>
        <v>33.319339956864866</v>
      </c>
      <c r="AB10" s="267"/>
    </row>
    <row r="11" spans="1:28" s="246" customFormat="1" ht="20.100000000000001" customHeight="1">
      <c r="A11" s="256" t="s">
        <v>173</v>
      </c>
      <c r="B11" s="257"/>
      <c r="C11" s="258" t="s">
        <v>182</v>
      </c>
      <c r="D11" s="259"/>
      <c r="E11" s="61">
        <v>687134</v>
      </c>
      <c r="F11" s="63"/>
      <c r="G11" s="96">
        <v>9528</v>
      </c>
      <c r="H11" s="63"/>
      <c r="I11" s="62">
        <f>E11+G11</f>
        <v>696662</v>
      </c>
      <c r="J11" s="63"/>
      <c r="K11" s="64">
        <f>ROUND(I11/$I$22*100,2)</f>
        <v>3.73</v>
      </c>
      <c r="L11" s="268"/>
      <c r="M11" s="65">
        <f t="shared" si="0"/>
        <v>3.7314557236513233</v>
      </c>
      <c r="N11" s="245"/>
      <c r="O11" s="256" t="s">
        <v>173</v>
      </c>
      <c r="P11" s="257"/>
      <c r="Q11" s="258" t="s">
        <v>182</v>
      </c>
      <c r="R11" s="259"/>
      <c r="S11" s="56">
        <v>2487</v>
      </c>
      <c r="T11" s="66"/>
      <c r="U11" s="59">
        <v>-8</v>
      </c>
      <c r="V11" s="67"/>
      <c r="W11" s="59">
        <f>S11+U11</f>
        <v>2479</v>
      </c>
      <c r="X11" s="67"/>
      <c r="Y11" s="95">
        <f>ROUND(W11/$W$22*100,2)</f>
        <v>0.55000000000000004</v>
      </c>
      <c r="Z11" s="268"/>
      <c r="AA11" s="65">
        <f t="shared" si="1"/>
        <v>0.55062825818001704</v>
      </c>
      <c r="AB11" s="267"/>
    </row>
    <row r="12" spans="1:28" s="246" customFormat="1" ht="20.100000000000001" customHeight="1">
      <c r="A12" s="256" t="s">
        <v>175</v>
      </c>
      <c r="B12" s="270"/>
      <c r="C12" s="271" t="s">
        <v>176</v>
      </c>
      <c r="D12" s="272"/>
      <c r="E12" s="69">
        <v>2231195</v>
      </c>
      <c r="F12" s="71"/>
      <c r="G12" s="70">
        <v>11515</v>
      </c>
      <c r="H12" s="71"/>
      <c r="I12" s="70">
        <f>E12+G12</f>
        <v>2242710</v>
      </c>
      <c r="J12" s="71"/>
      <c r="K12" s="97">
        <f>ROUND(I12/$I$22*100,2)</f>
        <v>12.01</v>
      </c>
      <c r="L12" s="273"/>
      <c r="M12" s="73">
        <f t="shared" si="0"/>
        <v>12.01238630209493</v>
      </c>
      <c r="N12" s="245"/>
      <c r="O12" s="256" t="s">
        <v>175</v>
      </c>
      <c r="P12" s="270"/>
      <c r="Q12" s="271" t="s">
        <v>176</v>
      </c>
      <c r="R12" s="272"/>
      <c r="S12" s="74">
        <v>102169</v>
      </c>
      <c r="T12" s="75"/>
      <c r="U12" s="98">
        <v>539</v>
      </c>
      <c r="V12" s="76"/>
      <c r="W12" s="77">
        <f>S12+U12</f>
        <v>102708</v>
      </c>
      <c r="X12" s="76"/>
      <c r="Y12" s="99">
        <f>ROUND(W12/$W$22*100,2)</f>
        <v>22.81</v>
      </c>
      <c r="Z12" s="273"/>
      <c r="AA12" s="73">
        <f t="shared" si="1"/>
        <v>22.81320175117111</v>
      </c>
      <c r="AB12" s="267"/>
    </row>
    <row r="13" spans="1:28" s="246" customFormat="1" ht="20.100000000000001" customHeight="1" thickBot="1">
      <c r="A13" s="275" t="s">
        <v>177</v>
      </c>
      <c r="B13" s="276"/>
      <c r="C13" s="277" t="s">
        <v>178</v>
      </c>
      <c r="D13" s="278"/>
      <c r="E13" s="79">
        <f>SUM(E9:E12)</f>
        <v>3572817</v>
      </c>
      <c r="F13" s="81"/>
      <c r="G13" s="82">
        <f>SUM(G9:G12)</f>
        <v>20837</v>
      </c>
      <c r="H13" s="81"/>
      <c r="I13" s="82">
        <f>SUM(I9:I12)</f>
        <v>3593654</v>
      </c>
      <c r="J13" s="81"/>
      <c r="K13" s="100">
        <f>SUM(K9:K12)</f>
        <v>19.240000000000002</v>
      </c>
      <c r="L13" s="282"/>
      <c r="M13" s="101">
        <f>SUM(M9:M12)</f>
        <v>19.248302314641059</v>
      </c>
      <c r="N13" s="245"/>
      <c r="O13" s="275" t="s">
        <v>177</v>
      </c>
      <c r="P13" s="276"/>
      <c r="Q13" s="277" t="s">
        <v>178</v>
      </c>
      <c r="R13" s="278"/>
      <c r="S13" s="85">
        <f>SUM(S9:S12)</f>
        <v>390505</v>
      </c>
      <c r="T13" s="86"/>
      <c r="U13" s="87">
        <f>SUM(U9:U12)</f>
        <v>5</v>
      </c>
      <c r="V13" s="88"/>
      <c r="W13" s="89">
        <f>SUM(W9:W12)</f>
        <v>390510</v>
      </c>
      <c r="X13" s="88"/>
      <c r="Y13" s="102">
        <f>SUM(Y9:Y12)</f>
        <v>86.74</v>
      </c>
      <c r="Z13" s="282"/>
      <c r="AA13" s="101">
        <f>SUM(AA9:AA12)</f>
        <v>86.738943566711768</v>
      </c>
      <c r="AB13" s="267"/>
    </row>
    <row r="14" spans="1:28" s="246" customFormat="1" ht="20.100000000000001" customHeight="1">
      <c r="A14" s="256"/>
      <c r="B14" s="257"/>
      <c r="C14" s="258" t="s">
        <v>183</v>
      </c>
      <c r="D14" s="259"/>
      <c r="E14" s="61">
        <v>408415</v>
      </c>
      <c r="F14" s="63"/>
      <c r="G14" s="62"/>
      <c r="H14" s="63"/>
      <c r="I14" s="62">
        <f t="shared" ref="I14:I19" si="2">E14+G14</f>
        <v>408415</v>
      </c>
      <c r="J14" s="63"/>
      <c r="K14" s="103">
        <f t="shared" ref="K14:K19" si="3">ROUND(I14/$I$22*100,3)</f>
        <v>2.1880000000000002</v>
      </c>
      <c r="L14" s="268"/>
      <c r="M14" s="65">
        <f t="shared" ref="M14:M20" si="4">I14/$I$22*100</f>
        <v>2.1875493271845672</v>
      </c>
      <c r="N14" s="245"/>
      <c r="O14" s="256"/>
      <c r="P14" s="257"/>
      <c r="Q14" s="258" t="s">
        <v>184</v>
      </c>
      <c r="R14" s="259"/>
      <c r="S14" s="56">
        <v>23588</v>
      </c>
      <c r="T14" s="66"/>
      <c r="U14" s="59">
        <v>-1065</v>
      </c>
      <c r="V14" s="67"/>
      <c r="W14" s="59">
        <f>S14+U14</f>
        <v>22523</v>
      </c>
      <c r="X14" s="67"/>
      <c r="Y14" s="95">
        <f>ROUND(W14/$W$22*100,2)</f>
        <v>5</v>
      </c>
      <c r="Z14" s="268"/>
      <c r="AA14" s="55">
        <f t="shared" si="1"/>
        <v>5.0027431460219942</v>
      </c>
      <c r="AB14" s="267"/>
    </row>
    <row r="15" spans="1:28" s="246" customFormat="1" ht="20.100000000000001" customHeight="1">
      <c r="A15" s="256"/>
      <c r="B15" s="257"/>
      <c r="C15" s="258" t="s">
        <v>185</v>
      </c>
      <c r="D15" s="259"/>
      <c r="E15" s="61">
        <v>10920977</v>
      </c>
      <c r="F15" s="63"/>
      <c r="G15" s="62"/>
      <c r="H15" s="63"/>
      <c r="I15" s="62">
        <f t="shared" si="2"/>
        <v>10920977</v>
      </c>
      <c r="J15" s="63"/>
      <c r="K15" s="64">
        <f t="shared" si="3"/>
        <v>58.494999999999997</v>
      </c>
      <c r="L15" s="268"/>
      <c r="M15" s="65">
        <f t="shared" si="4"/>
        <v>58.49485422559929</v>
      </c>
      <c r="N15" s="245"/>
      <c r="O15" s="256"/>
      <c r="P15" s="257"/>
      <c r="Q15" s="258"/>
      <c r="R15" s="259"/>
      <c r="S15" s="56"/>
      <c r="T15" s="66"/>
      <c r="U15" s="59"/>
      <c r="V15" s="67"/>
      <c r="W15" s="59"/>
      <c r="X15" s="67"/>
      <c r="Y15" s="95"/>
      <c r="Z15" s="268"/>
      <c r="AA15" s="104"/>
      <c r="AB15" s="267"/>
    </row>
    <row r="16" spans="1:28" s="246" customFormat="1" ht="20.100000000000001" customHeight="1">
      <c r="A16" s="256" t="s">
        <v>186</v>
      </c>
      <c r="B16" s="257"/>
      <c r="C16" s="258" t="s">
        <v>187</v>
      </c>
      <c r="D16" s="259"/>
      <c r="E16" s="61">
        <v>82178</v>
      </c>
      <c r="F16" s="63"/>
      <c r="G16" s="62">
        <v>1319</v>
      </c>
      <c r="H16" s="63"/>
      <c r="I16" s="62">
        <f>E16+G16</f>
        <v>83497</v>
      </c>
      <c r="J16" s="63"/>
      <c r="K16" s="64">
        <f t="shared" si="3"/>
        <v>0.44700000000000001</v>
      </c>
      <c r="L16" s="268"/>
      <c r="M16" s="65">
        <f t="shared" si="4"/>
        <v>0.44722599848666139</v>
      </c>
      <c r="N16" s="245"/>
      <c r="O16" s="256" t="s">
        <v>186</v>
      </c>
      <c r="P16" s="257"/>
      <c r="Q16" s="258"/>
      <c r="R16" s="259"/>
      <c r="S16" s="56"/>
      <c r="T16" s="66"/>
      <c r="U16" s="59"/>
      <c r="V16" s="67"/>
      <c r="W16" s="59"/>
      <c r="X16" s="67"/>
      <c r="Y16" s="95"/>
      <c r="Z16" s="268"/>
      <c r="AA16" s="104"/>
      <c r="AB16" s="267"/>
    </row>
    <row r="17" spans="1:28" s="246" customFormat="1" ht="20.100000000000001" customHeight="1">
      <c r="A17" s="256" t="s">
        <v>188</v>
      </c>
      <c r="B17" s="257"/>
      <c r="C17" s="258" t="s">
        <v>189</v>
      </c>
      <c r="D17" s="259"/>
      <c r="E17" s="61">
        <v>903</v>
      </c>
      <c r="F17" s="63"/>
      <c r="G17" s="62"/>
      <c r="H17" s="63"/>
      <c r="I17" s="62">
        <f t="shared" si="2"/>
        <v>903</v>
      </c>
      <c r="J17" s="63"/>
      <c r="K17" s="64">
        <f t="shared" si="3"/>
        <v>5.0000000000000001E-3</v>
      </c>
      <c r="L17" s="268"/>
      <c r="M17" s="65">
        <f t="shared" si="4"/>
        <v>4.8366417551942613E-3</v>
      </c>
      <c r="N17" s="245"/>
      <c r="O17" s="256" t="s">
        <v>188</v>
      </c>
      <c r="P17" s="257"/>
      <c r="Q17" s="258"/>
      <c r="R17" s="259"/>
      <c r="S17" s="56"/>
      <c r="T17" s="66"/>
      <c r="U17" s="59"/>
      <c r="V17" s="67"/>
      <c r="W17" s="59"/>
      <c r="X17" s="67"/>
      <c r="Y17" s="95"/>
      <c r="Z17" s="268"/>
      <c r="AA17" s="104"/>
      <c r="AB17" s="267"/>
    </row>
    <row r="18" spans="1:28" s="246" customFormat="1" ht="20.100000000000001" customHeight="1">
      <c r="A18" s="256" t="s">
        <v>175</v>
      </c>
      <c r="B18" s="257"/>
      <c r="C18" s="258" t="s">
        <v>190</v>
      </c>
      <c r="D18" s="259"/>
      <c r="E18" s="61">
        <v>101407</v>
      </c>
      <c r="F18" s="63"/>
      <c r="G18" s="62"/>
      <c r="H18" s="63"/>
      <c r="I18" s="62">
        <f t="shared" si="2"/>
        <v>101407</v>
      </c>
      <c r="J18" s="63"/>
      <c r="K18" s="64">
        <f t="shared" si="3"/>
        <v>0.54300000000000004</v>
      </c>
      <c r="L18" s="268"/>
      <c r="M18" s="65">
        <f t="shared" si="4"/>
        <v>0.54315540472755752</v>
      </c>
      <c r="N18" s="245"/>
      <c r="O18" s="256" t="s">
        <v>175</v>
      </c>
      <c r="P18" s="257"/>
      <c r="Q18" s="258"/>
      <c r="R18" s="259"/>
      <c r="S18" s="56"/>
      <c r="T18" s="66"/>
      <c r="U18" s="59"/>
      <c r="V18" s="67"/>
      <c r="W18" s="59"/>
      <c r="X18" s="67"/>
      <c r="Y18" s="95"/>
      <c r="Z18" s="268"/>
      <c r="AA18" s="104"/>
      <c r="AB18" s="267"/>
    </row>
    <row r="19" spans="1:28" s="246" customFormat="1" ht="20.100000000000001" customHeight="1">
      <c r="A19" s="256" t="s">
        <v>177</v>
      </c>
      <c r="B19" s="257"/>
      <c r="C19" s="258" t="s">
        <v>191</v>
      </c>
      <c r="D19" s="259"/>
      <c r="E19" s="61">
        <v>23751</v>
      </c>
      <c r="F19" s="63"/>
      <c r="G19" s="62"/>
      <c r="H19" s="63"/>
      <c r="I19" s="62">
        <f t="shared" si="2"/>
        <v>23751</v>
      </c>
      <c r="J19" s="63"/>
      <c r="K19" s="64">
        <f t="shared" si="3"/>
        <v>0.127</v>
      </c>
      <c r="L19" s="268"/>
      <c r="M19" s="65">
        <f t="shared" si="4"/>
        <v>0.12721492616569091</v>
      </c>
      <c r="N19" s="245"/>
      <c r="O19" s="256" t="s">
        <v>177</v>
      </c>
      <c r="P19" s="257"/>
      <c r="Q19" s="258"/>
      <c r="R19" s="259"/>
      <c r="S19" s="56"/>
      <c r="T19" s="66"/>
      <c r="U19" s="59"/>
      <c r="V19" s="67"/>
      <c r="W19" s="59"/>
      <c r="X19" s="67"/>
      <c r="Y19" s="95"/>
      <c r="Z19" s="268"/>
      <c r="AA19" s="104"/>
      <c r="AB19" s="267"/>
    </row>
    <row r="20" spans="1:28" s="246" customFormat="1" ht="20.100000000000001" customHeight="1">
      <c r="A20" s="256"/>
      <c r="B20" s="270"/>
      <c r="C20" s="271" t="s">
        <v>176</v>
      </c>
      <c r="D20" s="272"/>
      <c r="E20" s="69">
        <v>71040</v>
      </c>
      <c r="F20" s="71"/>
      <c r="G20" s="62">
        <v>-11565</v>
      </c>
      <c r="H20" s="71"/>
      <c r="I20" s="70">
        <f>E20+G20</f>
        <v>59475</v>
      </c>
      <c r="J20" s="71"/>
      <c r="K20" s="83">
        <f>ROUND(I20/$I$22*100,3)+0.01</f>
        <v>0.32900000000000001</v>
      </c>
      <c r="L20" s="273"/>
      <c r="M20" s="65">
        <f t="shared" si="4"/>
        <v>0.31855954417517018</v>
      </c>
      <c r="N20" s="245"/>
      <c r="O20" s="256"/>
      <c r="P20" s="270"/>
      <c r="Q20" s="271"/>
      <c r="R20" s="272"/>
      <c r="S20" s="105"/>
      <c r="T20" s="75"/>
      <c r="U20" s="106"/>
      <c r="V20" s="76"/>
      <c r="W20" s="106"/>
      <c r="X20" s="76"/>
      <c r="Y20" s="99"/>
      <c r="Z20" s="273"/>
      <c r="AA20" s="283"/>
      <c r="AB20" s="267"/>
    </row>
    <row r="21" spans="1:28" s="246" customFormat="1" ht="20.100000000000001" customHeight="1" thickBot="1">
      <c r="A21" s="275"/>
      <c r="B21" s="276"/>
      <c r="C21" s="277" t="s">
        <v>178</v>
      </c>
      <c r="D21" s="278"/>
      <c r="E21" s="79">
        <f>SUM(E14:E20)</f>
        <v>11608671</v>
      </c>
      <c r="F21" s="81"/>
      <c r="G21" s="107">
        <f>SUM(G14:G20)</f>
        <v>-10246</v>
      </c>
      <c r="H21" s="81"/>
      <c r="I21" s="82">
        <f>SUM(I14:I20)</f>
        <v>11598425</v>
      </c>
      <c r="J21" s="81"/>
      <c r="K21" s="100">
        <f>SUM(K14:K20)</f>
        <v>62.134000000000007</v>
      </c>
      <c r="L21" s="284"/>
      <c r="M21" s="108">
        <f>SUM(M14:M20)+0.01</f>
        <v>62.133396068094136</v>
      </c>
      <c r="N21" s="245"/>
      <c r="O21" s="275"/>
      <c r="P21" s="276"/>
      <c r="Q21" s="277" t="s">
        <v>178</v>
      </c>
      <c r="R21" s="278"/>
      <c r="S21" s="109">
        <f>SUM(S14:S20)</f>
        <v>23588</v>
      </c>
      <c r="T21" s="86"/>
      <c r="U21" s="87">
        <f>SUM(U14:U20)</f>
        <v>-1065</v>
      </c>
      <c r="V21" s="88"/>
      <c r="W21" s="87">
        <f>SUM(W14:W20)</f>
        <v>22523</v>
      </c>
      <c r="X21" s="88"/>
      <c r="Y21" s="110">
        <f>SUM(Y14:Y20)</f>
        <v>5</v>
      </c>
      <c r="Z21" s="284"/>
      <c r="AA21" s="111">
        <f>SUM(AA14:AA20)</f>
        <v>5.0027431460219942</v>
      </c>
      <c r="AB21" s="267"/>
    </row>
    <row r="22" spans="1:28" s="246" customFormat="1" ht="24.95" customHeight="1" thickBot="1">
      <c r="A22" s="285" t="s">
        <v>192</v>
      </c>
      <c r="B22" s="286"/>
      <c r="C22" s="286"/>
      <c r="D22" s="287"/>
      <c r="E22" s="112">
        <f>E8+E13+E21</f>
        <v>18659388</v>
      </c>
      <c r="F22" s="114"/>
      <c r="G22" s="113">
        <f>G21+G13+G8</f>
        <v>10591</v>
      </c>
      <c r="H22" s="114"/>
      <c r="I22" s="113">
        <f>I21+I13+I8</f>
        <v>18669979</v>
      </c>
      <c r="J22" s="114"/>
      <c r="K22" s="115">
        <f>SUM(K8,K13,K21)</f>
        <v>100.00400000000002</v>
      </c>
      <c r="L22" s="288"/>
      <c r="M22" s="116">
        <f>SUM(M8,M13,M21)</f>
        <v>100.01</v>
      </c>
      <c r="N22" s="245"/>
      <c r="O22" s="285" t="s">
        <v>192</v>
      </c>
      <c r="P22" s="286"/>
      <c r="Q22" s="286"/>
      <c r="R22" s="287"/>
      <c r="S22" s="117">
        <f>S8+S13+S21</f>
        <v>450939</v>
      </c>
      <c r="T22" s="118"/>
      <c r="U22" s="117">
        <f>U21+U13+U8</f>
        <v>-726</v>
      </c>
      <c r="V22" s="118"/>
      <c r="W22" s="117">
        <f>W21+W13+W8</f>
        <v>450213</v>
      </c>
      <c r="X22" s="118"/>
      <c r="Y22" s="119">
        <f>SUM(Y8,Y13,Y21)</f>
        <v>100</v>
      </c>
      <c r="Z22" s="288"/>
      <c r="AA22" s="120">
        <f>SUM(AA8,AA13,AA21)</f>
        <v>100.00000000000001</v>
      </c>
      <c r="AB22" s="267"/>
    </row>
  </sheetData>
  <phoneticPr fontId="2"/>
  <printOptions gridLinesSet="0"/>
  <pageMargins left="0.78740157480314965" right="0.43307086614173229" top="0.98425196850393704" bottom="0.6692913385826772" header="0.51181102362204722" footer="0.51181102362204722"/>
  <pageSetup paperSize="9" orientation="landscape" blackAndWhite="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5CCDD-CCBE-4321-8DCB-E325C58D49DC}">
  <sheetPr>
    <tabColor theme="3"/>
  </sheetPr>
  <dimension ref="A1:AD18"/>
  <sheetViews>
    <sheetView showGridLines="0" view="pageBreakPreview" zoomScaleNormal="100" zoomScaleSheetLayoutView="100" workbookViewId="0">
      <selection activeCell="J15" sqref="J15"/>
    </sheetView>
  </sheetViews>
  <sheetFormatPr defaultColWidth="9" defaultRowHeight="20.100000000000001" customHeight="1"/>
  <cols>
    <col min="1" max="1" width="1.625" style="293" customWidth="1"/>
    <col min="2" max="2" width="28.625" style="294" customWidth="1"/>
    <col min="3" max="3" width="1.625" style="293" customWidth="1"/>
    <col min="4" max="4" width="12.625" style="233" customWidth="1"/>
    <col min="5" max="5" width="0.625" style="293" customWidth="1"/>
    <col min="6" max="6" width="9.625" style="233" customWidth="1"/>
    <col min="7" max="7" width="0.625" style="293" customWidth="1"/>
    <col min="8" max="8" width="12.625" style="233" customWidth="1"/>
    <col min="9" max="9" width="0.625" style="293" customWidth="1"/>
    <col min="10" max="10" width="9.625" style="296" customWidth="1"/>
    <col min="11" max="11" width="0.625" style="293" customWidth="1"/>
    <col min="12" max="12" width="12.625" style="233" customWidth="1"/>
    <col min="13" max="13" width="0.625" style="293" customWidth="1"/>
    <col min="14" max="14" width="9.625" style="233" customWidth="1"/>
    <col min="15" max="15" width="0.625" style="293" customWidth="1"/>
    <col min="16" max="16" width="12.625" style="233" customWidth="1"/>
    <col min="17" max="17" width="0.625" style="293" customWidth="1"/>
    <col min="18" max="18" width="9.625" style="296" customWidth="1"/>
    <col min="19" max="19" width="0.625" style="293" customWidth="1"/>
    <col min="20" max="21" width="9" style="293"/>
    <col min="22" max="22" width="17.25" style="293" customWidth="1"/>
    <col min="23" max="23" width="8.75" style="293" bestFit="1" customWidth="1"/>
    <col min="24" max="16384" width="9" style="293"/>
  </cols>
  <sheetData>
    <row r="1" spans="1:30" ht="39.950000000000003" customHeight="1">
      <c r="A1" s="289" t="s">
        <v>198</v>
      </c>
      <c r="B1" s="290"/>
      <c r="C1" s="291"/>
      <c r="D1" s="228"/>
      <c r="E1" s="291"/>
      <c r="F1" s="228"/>
      <c r="G1" s="291"/>
      <c r="H1" s="228"/>
      <c r="I1" s="291"/>
      <c r="J1" s="292"/>
      <c r="K1" s="291"/>
      <c r="L1" s="228"/>
      <c r="M1" s="291"/>
      <c r="N1" s="228"/>
      <c r="O1" s="291"/>
      <c r="P1" s="228"/>
      <c r="Q1" s="291"/>
      <c r="R1" s="292"/>
      <c r="S1" s="291"/>
    </row>
    <row r="2" spans="1:30" ht="20.100000000000001" customHeight="1">
      <c r="D2" s="295" t="s">
        <v>160</v>
      </c>
      <c r="L2" s="295" t="s">
        <v>161</v>
      </c>
    </row>
    <row r="3" spans="1:30" ht="20.100000000000001" customHeight="1">
      <c r="A3" s="297"/>
      <c r="B3" s="298" t="s">
        <v>193</v>
      </c>
      <c r="C3" s="299"/>
      <c r="D3" s="300" t="s">
        <v>163</v>
      </c>
      <c r="E3" s="301"/>
      <c r="F3" s="302" t="s">
        <v>164</v>
      </c>
      <c r="G3" s="301"/>
      <c r="H3" s="302" t="s">
        <v>163</v>
      </c>
      <c r="I3" s="301"/>
      <c r="J3" s="303" t="s">
        <v>125</v>
      </c>
      <c r="K3" s="304"/>
      <c r="L3" s="300" t="s">
        <v>163</v>
      </c>
      <c r="M3" s="301"/>
      <c r="N3" s="302" t="s">
        <v>164</v>
      </c>
      <c r="O3" s="301"/>
      <c r="P3" s="302" t="s">
        <v>163</v>
      </c>
      <c r="Q3" s="301"/>
      <c r="R3" s="303" t="s">
        <v>125</v>
      </c>
      <c r="S3" s="301"/>
    </row>
    <row r="4" spans="1:30" ht="20.100000000000001" customHeight="1">
      <c r="A4" s="126"/>
      <c r="B4" s="305"/>
      <c r="C4" s="127"/>
      <c r="D4" s="306" t="str">
        <f>'土地建物（令和5年度　下期分（一般））'!E4</f>
        <v>（R5.9.30）</v>
      </c>
      <c r="E4" s="252"/>
      <c r="F4" s="251" t="s">
        <v>167</v>
      </c>
      <c r="G4" s="252"/>
      <c r="H4" s="251" t="str">
        <f>'土地建物（令和5年度　下期分（一般））'!I4</f>
        <v>（R6.3.31）</v>
      </c>
      <c r="I4" s="307"/>
      <c r="J4" s="308" t="s">
        <v>169</v>
      </c>
      <c r="K4" s="309"/>
      <c r="L4" s="251" t="str">
        <f>D4</f>
        <v>（R5.9.30）</v>
      </c>
      <c r="M4" s="252"/>
      <c r="N4" s="251" t="s">
        <v>167</v>
      </c>
      <c r="O4" s="252"/>
      <c r="P4" s="251" t="str">
        <f>H4</f>
        <v>（R6.3.31）</v>
      </c>
      <c r="Q4" s="307"/>
      <c r="R4" s="308" t="s">
        <v>169</v>
      </c>
      <c r="S4" s="307"/>
    </row>
    <row r="5" spans="1:30" ht="35.1" customHeight="1">
      <c r="A5" s="310"/>
      <c r="B5" s="311" t="s">
        <v>194</v>
      </c>
      <c r="C5" s="312"/>
      <c r="D5" s="121">
        <v>62874</v>
      </c>
      <c r="E5" s="123"/>
      <c r="F5" s="122"/>
      <c r="G5" s="123"/>
      <c r="H5" s="56">
        <f>D5+F5</f>
        <v>62874</v>
      </c>
      <c r="I5" s="125"/>
      <c r="J5" s="124">
        <f>ROUND(H5/$H$8*100,2)</f>
        <v>29.8</v>
      </c>
      <c r="K5" s="313"/>
      <c r="L5" s="121">
        <v>16273</v>
      </c>
      <c r="M5" s="125"/>
      <c r="N5" s="122"/>
      <c r="O5" s="123"/>
      <c r="P5" s="56">
        <f>L5+N5</f>
        <v>16273</v>
      </c>
      <c r="Q5" s="125"/>
      <c r="R5" s="124">
        <f>ROUND(P5/$P$8*100,2)</f>
        <v>57.65</v>
      </c>
      <c r="S5" s="314"/>
      <c r="T5" s="315"/>
    </row>
    <row r="6" spans="1:30" ht="35.1" customHeight="1">
      <c r="A6" s="310"/>
      <c r="B6" s="311" t="s">
        <v>106</v>
      </c>
      <c r="C6" s="312"/>
      <c r="D6" s="121">
        <v>78206</v>
      </c>
      <c r="E6" s="123"/>
      <c r="F6" s="122"/>
      <c r="G6" s="123"/>
      <c r="H6" s="56">
        <f>D6+F6</f>
        <v>78206</v>
      </c>
      <c r="I6" s="125"/>
      <c r="J6" s="124">
        <f>ROUND(H6/$H$8*100,2)</f>
        <v>37.07</v>
      </c>
      <c r="K6" s="313"/>
      <c r="L6" s="121">
        <v>0</v>
      </c>
      <c r="M6" s="125"/>
      <c r="N6" s="122"/>
      <c r="O6" s="123"/>
      <c r="P6" s="56">
        <f>L6+N6</f>
        <v>0</v>
      </c>
      <c r="Q6" s="125"/>
      <c r="R6" s="124">
        <f>ROUND(P6/$P$8*100,2)</f>
        <v>0</v>
      </c>
      <c r="S6" s="314"/>
      <c r="T6" s="315"/>
    </row>
    <row r="7" spans="1:30" ht="35.1" customHeight="1">
      <c r="A7" s="310"/>
      <c r="B7" s="316" t="s">
        <v>195</v>
      </c>
      <c r="C7" s="312"/>
      <c r="D7" s="121">
        <v>69910</v>
      </c>
      <c r="E7" s="123"/>
      <c r="F7" s="122"/>
      <c r="G7" s="123"/>
      <c r="H7" s="56">
        <f>D7+F7</f>
        <v>69910</v>
      </c>
      <c r="I7" s="125"/>
      <c r="J7" s="124">
        <f>100-J5-J6</f>
        <v>33.130000000000003</v>
      </c>
      <c r="K7" s="313"/>
      <c r="L7" s="121">
        <v>11952</v>
      </c>
      <c r="M7" s="125"/>
      <c r="N7" s="122"/>
      <c r="O7" s="123"/>
      <c r="P7" s="56">
        <f>L7+N7</f>
        <v>11952</v>
      </c>
      <c r="Q7" s="125"/>
      <c r="R7" s="124">
        <f>100-R5-R6</f>
        <v>42.35</v>
      </c>
      <c r="S7" s="314"/>
      <c r="T7" s="315"/>
    </row>
    <row r="8" spans="1:30" ht="35.1" customHeight="1">
      <c r="A8" s="126"/>
      <c r="B8" s="305" t="s">
        <v>196</v>
      </c>
      <c r="C8" s="127"/>
      <c r="D8" s="128">
        <f>SUM(D5:D7)</f>
        <v>210990</v>
      </c>
      <c r="E8" s="129"/>
      <c r="F8" s="130">
        <f>SUM(F5:F7)</f>
        <v>0</v>
      </c>
      <c r="G8" s="129"/>
      <c r="H8" s="131">
        <f>SUM(H5:H7)</f>
        <v>210990</v>
      </c>
      <c r="I8" s="134"/>
      <c r="J8" s="132">
        <f>SUM(J5:J7)</f>
        <v>100</v>
      </c>
      <c r="K8" s="317"/>
      <c r="L8" s="133">
        <f>SUM(L5:L7)</f>
        <v>28225</v>
      </c>
      <c r="M8" s="134"/>
      <c r="N8" s="130">
        <f>SUM(N5:N7)</f>
        <v>0</v>
      </c>
      <c r="O8" s="129"/>
      <c r="P8" s="131">
        <f>SUM(P5:P7)</f>
        <v>28225</v>
      </c>
      <c r="Q8" s="134"/>
      <c r="R8" s="132">
        <f>SUM(R5:R7)</f>
        <v>100</v>
      </c>
      <c r="S8" s="318"/>
    </row>
    <row r="9" spans="1:30" ht="20.100000000000001" customHeight="1">
      <c r="D9" s="319"/>
      <c r="E9" s="320"/>
      <c r="F9" s="321"/>
      <c r="G9" s="320"/>
      <c r="H9" s="319"/>
      <c r="I9" s="320"/>
      <c r="J9" s="322"/>
      <c r="K9" s="320"/>
      <c r="L9" s="319"/>
      <c r="M9" s="320"/>
      <c r="N9" s="321"/>
      <c r="O9" s="320"/>
      <c r="P9" s="319"/>
      <c r="Q9" s="320"/>
      <c r="R9" s="322"/>
      <c r="S9" s="320"/>
      <c r="V9" s="397"/>
      <c r="W9" s="397"/>
      <c r="X9" s="397"/>
      <c r="Y9" s="397"/>
    </row>
    <row r="10" spans="1:30" ht="12">
      <c r="D10" s="319"/>
      <c r="E10" s="320"/>
      <c r="F10" s="319"/>
      <c r="G10" s="320"/>
      <c r="H10" s="319"/>
      <c r="I10" s="320"/>
      <c r="J10" s="322"/>
      <c r="K10" s="320"/>
      <c r="L10" s="319"/>
      <c r="M10" s="320"/>
      <c r="N10" s="319"/>
      <c r="O10" s="320"/>
      <c r="P10" s="319"/>
      <c r="Q10" s="320"/>
      <c r="R10" s="322"/>
      <c r="S10" s="320"/>
      <c r="V10" s="397"/>
      <c r="W10" s="323"/>
      <c r="X10" s="323"/>
      <c r="Y10" s="324"/>
      <c r="Z10" s="325"/>
      <c r="AA10" s="325"/>
      <c r="AB10" s="325"/>
      <c r="AC10" s="325"/>
    </row>
    <row r="11" spans="1:30" ht="20.100000000000001" customHeight="1">
      <c r="D11" s="319"/>
      <c r="E11" s="320"/>
      <c r="F11" s="321"/>
      <c r="G11" s="320"/>
      <c r="H11" s="319"/>
      <c r="I11" s="320"/>
      <c r="J11" s="322"/>
      <c r="K11" s="320"/>
      <c r="L11" s="319"/>
      <c r="M11" s="320"/>
      <c r="N11" s="321"/>
      <c r="O11" s="320"/>
      <c r="P11" s="319"/>
      <c r="Q11" s="320"/>
      <c r="R11" s="322"/>
      <c r="S11" s="320"/>
      <c r="V11" s="326"/>
      <c r="W11" s="327"/>
      <c r="X11" s="327"/>
      <c r="Y11" s="327"/>
      <c r="Z11" s="328"/>
      <c r="AA11" s="328"/>
      <c r="AB11" s="328"/>
      <c r="AC11" s="328"/>
      <c r="AD11" s="328"/>
    </row>
    <row r="12" spans="1:30" ht="20.100000000000001" customHeight="1">
      <c r="D12" s="319"/>
      <c r="E12" s="320"/>
      <c r="F12" s="321"/>
      <c r="G12" s="320"/>
      <c r="H12" s="319"/>
      <c r="I12" s="320"/>
      <c r="J12" s="322"/>
      <c r="K12" s="320"/>
      <c r="L12" s="319"/>
      <c r="M12" s="320"/>
      <c r="N12" s="321"/>
      <c r="O12" s="320"/>
      <c r="P12" s="319"/>
      <c r="Q12" s="320"/>
      <c r="R12" s="322"/>
      <c r="S12" s="320"/>
      <c r="V12" s="326"/>
      <c r="W12" s="327"/>
      <c r="X12" s="327"/>
      <c r="Y12" s="327"/>
      <c r="Z12" s="328"/>
      <c r="AA12" s="328"/>
      <c r="AB12" s="328"/>
      <c r="AC12" s="328"/>
      <c r="AD12" s="328"/>
    </row>
    <row r="13" spans="1:30" ht="20.100000000000001" customHeight="1">
      <c r="D13" s="319"/>
      <c r="E13" s="320"/>
      <c r="F13" s="319"/>
      <c r="G13" s="320"/>
      <c r="H13" s="319"/>
      <c r="I13" s="320"/>
      <c r="J13" s="322"/>
      <c r="K13" s="320"/>
      <c r="L13" s="319"/>
      <c r="M13" s="320"/>
      <c r="N13" s="319"/>
      <c r="O13" s="320"/>
      <c r="P13" s="319"/>
      <c r="Q13" s="320"/>
      <c r="R13" s="322"/>
      <c r="S13" s="320"/>
      <c r="V13" s="326"/>
      <c r="W13" s="327"/>
      <c r="X13" s="327"/>
      <c r="Y13" s="327"/>
      <c r="Z13" s="328"/>
      <c r="AA13" s="328"/>
      <c r="AB13" s="328"/>
      <c r="AC13" s="328"/>
      <c r="AD13" s="328"/>
    </row>
    <row r="14" spans="1:30" ht="20.100000000000001" customHeight="1">
      <c r="D14" s="319"/>
      <c r="E14" s="320"/>
      <c r="F14" s="319"/>
      <c r="G14" s="320"/>
      <c r="H14" s="319"/>
      <c r="I14" s="320"/>
      <c r="J14" s="322"/>
      <c r="K14" s="320"/>
      <c r="L14" s="319"/>
      <c r="M14" s="320"/>
      <c r="N14" s="319"/>
      <c r="O14" s="320"/>
      <c r="P14" s="319"/>
      <c r="Q14" s="320"/>
      <c r="R14" s="322"/>
      <c r="S14" s="320"/>
      <c r="V14" s="326"/>
      <c r="W14" s="327"/>
      <c r="X14" s="327"/>
      <c r="Y14" s="327"/>
      <c r="Z14" s="328"/>
      <c r="AA14" s="328"/>
      <c r="AB14" s="328"/>
      <c r="AC14" s="328"/>
      <c r="AD14" s="328"/>
    </row>
    <row r="15" spans="1:30" ht="20.100000000000001" customHeight="1">
      <c r="D15" s="319"/>
      <c r="E15" s="320"/>
      <c r="F15" s="319"/>
      <c r="G15" s="320"/>
      <c r="H15" s="319"/>
      <c r="I15" s="320"/>
      <c r="J15" s="322"/>
      <c r="K15" s="320"/>
      <c r="L15" s="319"/>
      <c r="M15" s="320"/>
      <c r="N15" s="319"/>
      <c r="O15" s="320"/>
      <c r="P15" s="319"/>
      <c r="Q15" s="320"/>
      <c r="R15" s="322"/>
      <c r="S15" s="320"/>
      <c r="V15" s="326"/>
      <c r="W15" s="327"/>
      <c r="X15" s="327"/>
      <c r="Y15" s="327"/>
      <c r="Z15" s="328"/>
      <c r="AA15" s="328"/>
      <c r="AB15" s="328"/>
      <c r="AC15" s="328"/>
      <c r="AD15" s="328"/>
    </row>
    <row r="16" spans="1:30" ht="20.100000000000001" customHeight="1">
      <c r="D16" s="319"/>
      <c r="E16" s="320"/>
      <c r="F16" s="321"/>
      <c r="G16" s="320"/>
      <c r="H16" s="319"/>
      <c r="I16" s="320"/>
      <c r="J16" s="322"/>
      <c r="K16" s="320"/>
      <c r="L16" s="319"/>
      <c r="M16" s="320"/>
      <c r="N16" s="321"/>
      <c r="O16" s="320"/>
      <c r="P16" s="319"/>
      <c r="Q16" s="320"/>
      <c r="R16" s="322"/>
      <c r="S16" s="320"/>
      <c r="W16" s="328"/>
      <c r="X16" s="328"/>
      <c r="Y16" s="328"/>
      <c r="Z16" s="328"/>
      <c r="AA16" s="328"/>
      <c r="AB16" s="328"/>
      <c r="AC16" s="328"/>
      <c r="AD16" s="328"/>
    </row>
    <row r="17" spans="4:19" ht="20.100000000000001" customHeight="1">
      <c r="D17" s="319"/>
      <c r="E17" s="320"/>
      <c r="F17" s="321"/>
      <c r="G17" s="320"/>
      <c r="H17" s="319"/>
      <c r="I17" s="320"/>
      <c r="J17" s="322"/>
      <c r="K17" s="320"/>
      <c r="L17" s="319"/>
      <c r="M17" s="320"/>
      <c r="N17" s="321"/>
      <c r="O17" s="320"/>
      <c r="P17" s="319"/>
      <c r="Q17" s="320"/>
      <c r="R17" s="322"/>
      <c r="S17" s="320"/>
    </row>
    <row r="18" spans="4:19" ht="20.100000000000001" customHeight="1">
      <c r="D18" s="319"/>
      <c r="E18" s="320"/>
      <c r="F18" s="319"/>
      <c r="G18" s="320"/>
      <c r="H18" s="319"/>
      <c r="I18" s="320"/>
      <c r="J18" s="322"/>
      <c r="K18" s="320"/>
      <c r="L18" s="319"/>
      <c r="M18" s="320"/>
      <c r="N18" s="319"/>
      <c r="O18" s="320"/>
      <c r="P18" s="319"/>
      <c r="Q18" s="320"/>
      <c r="R18" s="322"/>
      <c r="S18" s="320"/>
    </row>
  </sheetData>
  <mergeCells count="2">
    <mergeCell ref="V9:V10"/>
    <mergeCell ref="W9:Y9"/>
  </mergeCells>
  <phoneticPr fontId="2"/>
  <printOptions gridLinesSet="0"/>
  <pageMargins left="1.03" right="0.78700000000000003" top="0.98399999999999999" bottom="0.98399999999999999" header="0.5" footer="0.5"/>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8DC4-0EFC-42DA-840D-7F338F772941}">
  <sheetPr>
    <tabColor rgb="FF00B0F0"/>
  </sheetPr>
  <dimension ref="A1:AI33"/>
  <sheetViews>
    <sheetView showGridLines="0" view="pageBreakPreview" zoomScaleNormal="100" zoomScaleSheetLayoutView="100" workbookViewId="0">
      <selection activeCell="AK23" sqref="AK23"/>
    </sheetView>
  </sheetViews>
  <sheetFormatPr defaultRowHeight="13.5"/>
  <cols>
    <col min="1" max="34" width="2.625" style="1" customWidth="1"/>
    <col min="35" max="256" width="9" style="1"/>
    <col min="257" max="290" width="2.625" style="1" customWidth="1"/>
    <col min="291" max="512" width="9" style="1"/>
    <col min="513" max="546" width="2.625" style="1" customWidth="1"/>
    <col min="547" max="768" width="9" style="1"/>
    <col min="769" max="802" width="2.625" style="1" customWidth="1"/>
    <col min="803" max="1024" width="9" style="1"/>
    <col min="1025" max="1058" width="2.625" style="1" customWidth="1"/>
    <col min="1059" max="1280" width="9" style="1"/>
    <col min="1281" max="1314" width="2.625" style="1" customWidth="1"/>
    <col min="1315" max="1536" width="9" style="1"/>
    <col min="1537" max="1570" width="2.625" style="1" customWidth="1"/>
    <col min="1571" max="1792" width="9" style="1"/>
    <col min="1793" max="1826" width="2.625" style="1" customWidth="1"/>
    <col min="1827" max="2048" width="9" style="1"/>
    <col min="2049" max="2082" width="2.625" style="1" customWidth="1"/>
    <col min="2083" max="2304" width="9" style="1"/>
    <col min="2305" max="2338" width="2.625" style="1" customWidth="1"/>
    <col min="2339" max="2560" width="9" style="1"/>
    <col min="2561" max="2594" width="2.625" style="1" customWidth="1"/>
    <col min="2595" max="2816" width="9" style="1"/>
    <col min="2817" max="2850" width="2.625" style="1" customWidth="1"/>
    <col min="2851" max="3072" width="9" style="1"/>
    <col min="3073" max="3106" width="2.625" style="1" customWidth="1"/>
    <col min="3107" max="3328" width="9" style="1"/>
    <col min="3329" max="3362" width="2.625" style="1" customWidth="1"/>
    <col min="3363" max="3584" width="9" style="1"/>
    <col min="3585" max="3618" width="2.625" style="1" customWidth="1"/>
    <col min="3619" max="3840" width="9" style="1"/>
    <col min="3841" max="3874" width="2.625" style="1" customWidth="1"/>
    <col min="3875" max="4096" width="9" style="1"/>
    <col min="4097" max="4130" width="2.625" style="1" customWidth="1"/>
    <col min="4131" max="4352" width="9" style="1"/>
    <col min="4353" max="4386" width="2.625" style="1" customWidth="1"/>
    <col min="4387" max="4608" width="9" style="1"/>
    <col min="4609" max="4642" width="2.625" style="1" customWidth="1"/>
    <col min="4643" max="4864" width="9" style="1"/>
    <col min="4865" max="4898" width="2.625" style="1" customWidth="1"/>
    <col min="4899" max="5120" width="9" style="1"/>
    <col min="5121" max="5154" width="2.625" style="1" customWidth="1"/>
    <col min="5155" max="5376" width="9" style="1"/>
    <col min="5377" max="5410" width="2.625" style="1" customWidth="1"/>
    <col min="5411" max="5632" width="9" style="1"/>
    <col min="5633" max="5666" width="2.625" style="1" customWidth="1"/>
    <col min="5667" max="5888" width="9" style="1"/>
    <col min="5889" max="5922" width="2.625" style="1" customWidth="1"/>
    <col min="5923" max="6144" width="9" style="1"/>
    <col min="6145" max="6178" width="2.625" style="1" customWidth="1"/>
    <col min="6179" max="6400" width="9" style="1"/>
    <col min="6401" max="6434" width="2.625" style="1" customWidth="1"/>
    <col min="6435" max="6656" width="9" style="1"/>
    <col min="6657" max="6690" width="2.625" style="1" customWidth="1"/>
    <col min="6691" max="6912" width="9" style="1"/>
    <col min="6913" max="6946" width="2.625" style="1" customWidth="1"/>
    <col min="6947" max="7168" width="9" style="1"/>
    <col min="7169" max="7202" width="2.625" style="1" customWidth="1"/>
    <col min="7203" max="7424" width="9" style="1"/>
    <col min="7425" max="7458" width="2.625" style="1" customWidth="1"/>
    <col min="7459" max="7680" width="9" style="1"/>
    <col min="7681" max="7714" width="2.625" style="1" customWidth="1"/>
    <col min="7715" max="7936" width="9" style="1"/>
    <col min="7937" max="7970" width="2.625" style="1" customWidth="1"/>
    <col min="7971" max="8192" width="9" style="1"/>
    <col min="8193" max="8226" width="2.625" style="1" customWidth="1"/>
    <col min="8227" max="8448" width="9" style="1"/>
    <col min="8449" max="8482" width="2.625" style="1" customWidth="1"/>
    <col min="8483" max="8704" width="9" style="1"/>
    <col min="8705" max="8738" width="2.625" style="1" customWidth="1"/>
    <col min="8739" max="8960" width="9" style="1"/>
    <col min="8961" max="8994" width="2.625" style="1" customWidth="1"/>
    <col min="8995" max="9216" width="9" style="1"/>
    <col min="9217" max="9250" width="2.625" style="1" customWidth="1"/>
    <col min="9251" max="9472" width="9" style="1"/>
    <col min="9473" max="9506" width="2.625" style="1" customWidth="1"/>
    <col min="9507" max="9728" width="9" style="1"/>
    <col min="9729" max="9762" width="2.625" style="1" customWidth="1"/>
    <col min="9763" max="9984" width="9" style="1"/>
    <col min="9985" max="10018" width="2.625" style="1" customWidth="1"/>
    <col min="10019" max="10240" width="9" style="1"/>
    <col min="10241" max="10274" width="2.625" style="1" customWidth="1"/>
    <col min="10275" max="10496" width="9" style="1"/>
    <col min="10497" max="10530" width="2.625" style="1" customWidth="1"/>
    <col min="10531" max="10752" width="9" style="1"/>
    <col min="10753" max="10786" width="2.625" style="1" customWidth="1"/>
    <col min="10787" max="11008" width="9" style="1"/>
    <col min="11009" max="11042" width="2.625" style="1" customWidth="1"/>
    <col min="11043" max="11264" width="9" style="1"/>
    <col min="11265" max="11298" width="2.625" style="1" customWidth="1"/>
    <col min="11299" max="11520" width="9" style="1"/>
    <col min="11521" max="11554" width="2.625" style="1" customWidth="1"/>
    <col min="11555" max="11776" width="9" style="1"/>
    <col min="11777" max="11810" width="2.625" style="1" customWidth="1"/>
    <col min="11811" max="12032" width="9" style="1"/>
    <col min="12033" max="12066" width="2.625" style="1" customWidth="1"/>
    <col min="12067" max="12288" width="9" style="1"/>
    <col min="12289" max="12322" width="2.625" style="1" customWidth="1"/>
    <col min="12323" max="12544" width="9" style="1"/>
    <col min="12545" max="12578" width="2.625" style="1" customWidth="1"/>
    <col min="12579" max="12800" width="9" style="1"/>
    <col min="12801" max="12834" width="2.625" style="1" customWidth="1"/>
    <col min="12835" max="13056" width="9" style="1"/>
    <col min="13057" max="13090" width="2.625" style="1" customWidth="1"/>
    <col min="13091" max="13312" width="9" style="1"/>
    <col min="13313" max="13346" width="2.625" style="1" customWidth="1"/>
    <col min="13347" max="13568" width="9" style="1"/>
    <col min="13569" max="13602" width="2.625" style="1" customWidth="1"/>
    <col min="13603" max="13824" width="9" style="1"/>
    <col min="13825" max="13858" width="2.625" style="1" customWidth="1"/>
    <col min="13859" max="14080" width="9" style="1"/>
    <col min="14081" max="14114" width="2.625" style="1" customWidth="1"/>
    <col min="14115" max="14336" width="9" style="1"/>
    <col min="14337" max="14370" width="2.625" style="1" customWidth="1"/>
    <col min="14371" max="14592" width="9" style="1"/>
    <col min="14593" max="14626" width="2.625" style="1" customWidth="1"/>
    <col min="14627" max="14848" width="9" style="1"/>
    <col min="14849" max="14882" width="2.625" style="1" customWidth="1"/>
    <col min="14883" max="15104" width="9" style="1"/>
    <col min="15105" max="15138" width="2.625" style="1" customWidth="1"/>
    <col min="15139" max="15360" width="9" style="1"/>
    <col min="15361" max="15394" width="2.625" style="1" customWidth="1"/>
    <col min="15395" max="15616" width="9" style="1"/>
    <col min="15617" max="15650" width="2.625" style="1" customWidth="1"/>
    <col min="15651" max="15872" width="9" style="1"/>
    <col min="15873" max="15906" width="2.625" style="1" customWidth="1"/>
    <col min="15907" max="16128" width="9" style="1"/>
    <col min="16129" max="16162" width="2.625" style="1" customWidth="1"/>
    <col min="16163" max="16384" width="9" style="1"/>
  </cols>
  <sheetData>
    <row r="1" spans="1:35" s="329" customFormat="1" ht="15" customHeight="1">
      <c r="A1" s="398" t="s">
        <v>199</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row>
    <row r="2" spans="1:35" s="329" customFormat="1" ht="15" customHeight="1">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row>
    <row r="3" spans="1:35" s="329" customFormat="1" ht="15" customHeight="1">
      <c r="A3" s="399" t="s">
        <v>238</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row>
    <row r="4" spans="1:35" s="329" customFormat="1" ht="15" customHeight="1">
      <c r="A4" s="399"/>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row>
    <row r="5" spans="1:35" s="329" customFormat="1" ht="15" customHeight="1">
      <c r="A5" s="399"/>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35" s="329" customFormat="1" ht="15" customHeight="1">
      <c r="A6" s="399"/>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row>
    <row r="7" spans="1:35" s="329" customFormat="1" ht="15" customHeight="1">
      <c r="A7" s="39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row>
    <row r="8" spans="1:35" s="329" customFormat="1" ht="15" customHeight="1">
      <c r="A8" s="399"/>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row>
    <row r="9" spans="1:35" s="329" customFormat="1" ht="15" customHeight="1">
      <c r="A9" s="399"/>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I9" s="375"/>
    </row>
    <row r="10" spans="1:35" s="329" customFormat="1" ht="3.75" customHeight="1">
      <c r="A10" s="399"/>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I10" s="375"/>
    </row>
    <row r="11" spans="1:35" s="329" customFormat="1" ht="15" customHeight="1">
      <c r="A11" s="399"/>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I11" s="375"/>
    </row>
    <row r="12" spans="1:35" s="329" customFormat="1" ht="15" customHeight="1">
      <c r="A12" s="399"/>
      <c r="B12" s="399"/>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I12" s="375"/>
    </row>
    <row r="13" spans="1:35">
      <c r="AG13" s="2"/>
      <c r="AI13" s="329"/>
    </row>
    <row r="14" spans="1:35">
      <c r="AG14" s="2"/>
    </row>
    <row r="15" spans="1:35">
      <c r="A15" s="376" t="s">
        <v>0</v>
      </c>
      <c r="AG15" s="2"/>
    </row>
    <row r="16" spans="1:35" ht="23.25" customHeight="1">
      <c r="A16" s="400" t="s">
        <v>1</v>
      </c>
      <c r="B16" s="401"/>
      <c r="C16" s="401"/>
      <c r="D16" s="401"/>
      <c r="E16" s="401"/>
      <c r="F16" s="401"/>
      <c r="G16" s="401"/>
      <c r="H16" s="401"/>
      <c r="I16" s="402"/>
      <c r="J16" s="406" t="s">
        <v>239</v>
      </c>
      <c r="K16" s="407"/>
      <c r="L16" s="407"/>
      <c r="M16" s="407"/>
      <c r="N16" s="407"/>
      <c r="O16" s="407"/>
      <c r="P16" s="407"/>
      <c r="Q16" s="407"/>
      <c r="R16" s="377"/>
      <c r="S16" s="377"/>
      <c r="T16" s="377"/>
      <c r="U16" s="377"/>
      <c r="V16" s="377"/>
      <c r="W16" s="377"/>
      <c r="X16" s="377"/>
      <c r="Y16" s="378"/>
      <c r="Z16" s="410" t="s">
        <v>2</v>
      </c>
      <c r="AA16" s="410"/>
      <c r="AB16" s="410"/>
      <c r="AC16" s="410"/>
      <c r="AD16" s="410"/>
      <c r="AE16" s="410"/>
      <c r="AF16" s="410"/>
      <c r="AG16" s="411"/>
    </row>
    <row r="17" spans="1:35" ht="23.25" customHeight="1">
      <c r="A17" s="403"/>
      <c r="B17" s="404"/>
      <c r="C17" s="404"/>
      <c r="D17" s="404"/>
      <c r="E17" s="404"/>
      <c r="F17" s="404"/>
      <c r="G17" s="404"/>
      <c r="H17" s="404"/>
      <c r="I17" s="405"/>
      <c r="J17" s="408"/>
      <c r="K17" s="409"/>
      <c r="L17" s="409"/>
      <c r="M17" s="409"/>
      <c r="N17" s="409"/>
      <c r="O17" s="409"/>
      <c r="P17" s="409"/>
      <c r="Q17" s="409"/>
      <c r="R17" s="414" t="s">
        <v>3</v>
      </c>
      <c r="S17" s="415"/>
      <c r="T17" s="415"/>
      <c r="U17" s="415"/>
      <c r="V17" s="415"/>
      <c r="W17" s="415"/>
      <c r="X17" s="415"/>
      <c r="Y17" s="415"/>
      <c r="Z17" s="412"/>
      <c r="AA17" s="412"/>
      <c r="AB17" s="412"/>
      <c r="AC17" s="412"/>
      <c r="AD17" s="412"/>
      <c r="AE17" s="412"/>
      <c r="AF17" s="412"/>
      <c r="AG17" s="413"/>
    </row>
    <row r="18" spans="1:35" s="3" customFormat="1" ht="23.25" customHeight="1">
      <c r="A18" s="416" t="s">
        <v>240</v>
      </c>
      <c r="B18" s="417"/>
      <c r="C18" s="417"/>
      <c r="D18" s="417"/>
      <c r="E18" s="417"/>
      <c r="F18" s="417"/>
      <c r="G18" s="417"/>
      <c r="H18" s="417"/>
      <c r="I18" s="418"/>
      <c r="J18" s="422">
        <v>15280754</v>
      </c>
      <c r="K18" s="423"/>
      <c r="L18" s="423"/>
      <c r="M18" s="423"/>
      <c r="N18" s="423"/>
      <c r="O18" s="423"/>
      <c r="P18" s="423"/>
      <c r="Q18" s="424"/>
      <c r="R18" s="428">
        <v>41751</v>
      </c>
      <c r="S18" s="429"/>
      <c r="T18" s="429"/>
      <c r="U18" s="429"/>
      <c r="V18" s="429"/>
      <c r="W18" s="429"/>
      <c r="X18" s="429"/>
      <c r="Y18" s="430"/>
      <c r="Z18" s="422">
        <v>13318077</v>
      </c>
      <c r="AA18" s="423"/>
      <c r="AB18" s="423"/>
      <c r="AC18" s="423"/>
      <c r="AD18" s="423"/>
      <c r="AE18" s="423"/>
      <c r="AF18" s="423"/>
      <c r="AG18" s="434"/>
      <c r="AI18" s="1"/>
    </row>
    <row r="19" spans="1:35" s="3" customFormat="1" ht="23.25" customHeight="1">
      <c r="A19" s="419"/>
      <c r="B19" s="420"/>
      <c r="C19" s="420"/>
      <c r="D19" s="420"/>
      <c r="E19" s="420"/>
      <c r="F19" s="420"/>
      <c r="G19" s="420"/>
      <c r="H19" s="420"/>
      <c r="I19" s="421"/>
      <c r="J19" s="425"/>
      <c r="K19" s="426"/>
      <c r="L19" s="426"/>
      <c r="M19" s="426"/>
      <c r="N19" s="426"/>
      <c r="O19" s="426"/>
      <c r="P19" s="426"/>
      <c r="Q19" s="427"/>
      <c r="R19" s="431"/>
      <c r="S19" s="432"/>
      <c r="T19" s="432"/>
      <c r="U19" s="432"/>
      <c r="V19" s="432"/>
      <c r="W19" s="432"/>
      <c r="X19" s="432"/>
      <c r="Y19" s="433"/>
      <c r="Z19" s="425"/>
      <c r="AA19" s="426"/>
      <c r="AB19" s="426"/>
      <c r="AC19" s="426"/>
      <c r="AD19" s="426"/>
      <c r="AE19" s="426"/>
      <c r="AF19" s="426"/>
      <c r="AG19" s="435"/>
    </row>
    <row r="20" spans="1:35" s="3" customFormat="1" ht="23.25" customHeight="1">
      <c r="A20" s="4"/>
      <c r="B20" s="5"/>
      <c r="C20" s="5"/>
      <c r="D20" s="5"/>
      <c r="E20" s="5"/>
      <c r="F20" s="436" t="s">
        <v>4</v>
      </c>
      <c r="G20" s="436"/>
      <c r="H20" s="436"/>
      <c r="I20" s="436"/>
      <c r="J20" s="437" t="s">
        <v>5</v>
      </c>
      <c r="K20" s="438"/>
      <c r="L20" s="438"/>
      <c r="M20" s="438"/>
      <c r="N20" s="438"/>
      <c r="O20" s="438"/>
      <c r="P20" s="438"/>
      <c r="Q20" s="438"/>
      <c r="R20" s="439" t="s">
        <v>5</v>
      </c>
      <c r="S20" s="440"/>
      <c r="T20" s="440"/>
      <c r="U20" s="440"/>
      <c r="V20" s="440"/>
      <c r="W20" s="440"/>
      <c r="X20" s="440"/>
      <c r="Y20" s="440"/>
      <c r="Z20" s="438" t="s">
        <v>5</v>
      </c>
      <c r="AA20" s="438"/>
      <c r="AB20" s="438"/>
      <c r="AC20" s="438"/>
      <c r="AD20" s="438"/>
      <c r="AE20" s="438"/>
      <c r="AF20" s="438"/>
      <c r="AG20" s="441"/>
    </row>
    <row r="21" spans="1:35" s="3" customFormat="1" ht="23.25" customHeight="1">
      <c r="A21" s="447" t="s">
        <v>241</v>
      </c>
      <c r="B21" s="448"/>
      <c r="C21" s="448"/>
      <c r="D21" s="448"/>
      <c r="E21" s="448"/>
      <c r="F21" s="448"/>
      <c r="G21" s="448"/>
      <c r="H21" s="448"/>
      <c r="I21" s="449"/>
      <c r="J21" s="422">
        <v>7718676</v>
      </c>
      <c r="K21" s="423"/>
      <c r="L21" s="423"/>
      <c r="M21" s="423"/>
      <c r="N21" s="423"/>
      <c r="O21" s="423"/>
      <c r="P21" s="423"/>
      <c r="Q21" s="424"/>
      <c r="R21" s="428">
        <v>42179</v>
      </c>
      <c r="S21" s="429"/>
      <c r="T21" s="429"/>
      <c r="U21" s="429"/>
      <c r="V21" s="429"/>
      <c r="W21" s="429"/>
      <c r="X21" s="429"/>
      <c r="Y21" s="429"/>
      <c r="Z21" s="422">
        <v>6571534</v>
      </c>
      <c r="AA21" s="423"/>
      <c r="AB21" s="423"/>
      <c r="AC21" s="423"/>
      <c r="AD21" s="423"/>
      <c r="AE21" s="423"/>
      <c r="AF21" s="423"/>
      <c r="AG21" s="434"/>
    </row>
    <row r="22" spans="1:35" s="3" customFormat="1" ht="23.25" customHeight="1">
      <c r="A22" s="450" t="s">
        <v>200</v>
      </c>
      <c r="B22" s="451"/>
      <c r="C22" s="451"/>
      <c r="D22" s="451"/>
      <c r="E22" s="451"/>
      <c r="F22" s="451"/>
      <c r="G22" s="451"/>
      <c r="H22" s="451"/>
      <c r="I22" s="452"/>
      <c r="J22" s="425"/>
      <c r="K22" s="426"/>
      <c r="L22" s="426"/>
      <c r="M22" s="426"/>
      <c r="N22" s="426"/>
      <c r="O22" s="426"/>
      <c r="P22" s="426"/>
      <c r="Q22" s="427"/>
      <c r="R22" s="431"/>
      <c r="S22" s="432"/>
      <c r="T22" s="432"/>
      <c r="U22" s="432"/>
      <c r="V22" s="432"/>
      <c r="W22" s="432"/>
      <c r="X22" s="432"/>
      <c r="Y22" s="432"/>
      <c r="Z22" s="425"/>
      <c r="AA22" s="426"/>
      <c r="AB22" s="426"/>
      <c r="AC22" s="426"/>
      <c r="AD22" s="426"/>
      <c r="AE22" s="426"/>
      <c r="AF22" s="426"/>
      <c r="AG22" s="435"/>
    </row>
    <row r="23" spans="1:35" s="3" customFormat="1" ht="23.25" customHeight="1">
      <c r="A23" s="330"/>
      <c r="B23" s="331"/>
      <c r="C23" s="331"/>
      <c r="D23" s="331"/>
      <c r="E23" s="331"/>
      <c r="F23" s="442" t="s">
        <v>4</v>
      </c>
      <c r="G23" s="442"/>
      <c r="H23" s="442"/>
      <c r="I23" s="442"/>
      <c r="J23" s="443">
        <v>50.5124</v>
      </c>
      <c r="K23" s="444"/>
      <c r="L23" s="444"/>
      <c r="M23" s="444"/>
      <c r="N23" s="444"/>
      <c r="O23" s="444"/>
      <c r="P23" s="444"/>
      <c r="Q23" s="444"/>
      <c r="R23" s="439" t="s">
        <v>5</v>
      </c>
      <c r="S23" s="440"/>
      <c r="T23" s="440"/>
      <c r="U23" s="440"/>
      <c r="V23" s="440"/>
      <c r="W23" s="440"/>
      <c r="X23" s="440"/>
      <c r="Y23" s="440"/>
      <c r="Z23" s="445">
        <v>49.3429</v>
      </c>
      <c r="AA23" s="445"/>
      <c r="AB23" s="445"/>
      <c r="AC23" s="445"/>
      <c r="AD23" s="445"/>
      <c r="AE23" s="445"/>
      <c r="AF23" s="445"/>
      <c r="AG23" s="446"/>
    </row>
    <row r="24" spans="1:35" s="3" customFormat="1" ht="23.25" customHeight="1">
      <c r="A24" s="447" t="s">
        <v>242</v>
      </c>
      <c r="B24" s="448"/>
      <c r="C24" s="448"/>
      <c r="D24" s="448"/>
      <c r="E24" s="448"/>
      <c r="F24" s="448"/>
      <c r="G24" s="448"/>
      <c r="H24" s="448"/>
      <c r="I24" s="449"/>
      <c r="J24" s="422">
        <f>J27-J21</f>
        <v>7527345</v>
      </c>
      <c r="K24" s="423"/>
      <c r="L24" s="423"/>
      <c r="M24" s="423"/>
      <c r="N24" s="423"/>
      <c r="O24" s="423"/>
      <c r="P24" s="423"/>
      <c r="Q24" s="424"/>
      <c r="R24" s="428">
        <v>41133</v>
      </c>
      <c r="S24" s="429"/>
      <c r="T24" s="429"/>
      <c r="U24" s="429"/>
      <c r="V24" s="429"/>
      <c r="W24" s="429"/>
      <c r="X24" s="429"/>
      <c r="Y24" s="429"/>
      <c r="Z24" s="422">
        <v>6566182</v>
      </c>
      <c r="AA24" s="423"/>
      <c r="AB24" s="423"/>
      <c r="AC24" s="423"/>
      <c r="AD24" s="423"/>
      <c r="AE24" s="423"/>
      <c r="AF24" s="423"/>
      <c r="AG24" s="434"/>
    </row>
    <row r="25" spans="1:35" s="3" customFormat="1" ht="23.25" customHeight="1">
      <c r="A25" s="450" t="s">
        <v>201</v>
      </c>
      <c r="B25" s="451"/>
      <c r="C25" s="451"/>
      <c r="D25" s="451"/>
      <c r="E25" s="451"/>
      <c r="F25" s="451"/>
      <c r="G25" s="451"/>
      <c r="H25" s="451"/>
      <c r="I25" s="452"/>
      <c r="J25" s="425"/>
      <c r="K25" s="426"/>
      <c r="L25" s="426"/>
      <c r="M25" s="426"/>
      <c r="N25" s="426"/>
      <c r="O25" s="426"/>
      <c r="P25" s="426"/>
      <c r="Q25" s="427"/>
      <c r="R25" s="431"/>
      <c r="S25" s="432"/>
      <c r="T25" s="432"/>
      <c r="U25" s="432"/>
      <c r="V25" s="432"/>
      <c r="W25" s="432"/>
      <c r="X25" s="432"/>
      <c r="Y25" s="432"/>
      <c r="Z25" s="425"/>
      <c r="AA25" s="426"/>
      <c r="AB25" s="426"/>
      <c r="AC25" s="426"/>
      <c r="AD25" s="426"/>
      <c r="AE25" s="426"/>
      <c r="AF25" s="426"/>
      <c r="AG25" s="435"/>
    </row>
    <row r="26" spans="1:35" s="3" customFormat="1" ht="23.25" customHeight="1">
      <c r="A26" s="4"/>
      <c r="B26" s="5"/>
      <c r="C26" s="5"/>
      <c r="D26" s="5"/>
      <c r="E26" s="5"/>
      <c r="F26" s="436" t="s">
        <v>4</v>
      </c>
      <c r="G26" s="436"/>
      <c r="H26" s="436"/>
      <c r="I26" s="436"/>
      <c r="J26" s="443">
        <v>49.260620000000003</v>
      </c>
      <c r="K26" s="444"/>
      <c r="L26" s="444"/>
      <c r="M26" s="444"/>
      <c r="N26" s="444"/>
      <c r="O26" s="444"/>
      <c r="P26" s="444"/>
      <c r="Q26" s="444"/>
      <c r="R26" s="439" t="s">
        <v>5</v>
      </c>
      <c r="S26" s="440"/>
      <c r="T26" s="440"/>
      <c r="U26" s="440"/>
      <c r="V26" s="440"/>
      <c r="W26" s="440"/>
      <c r="X26" s="440"/>
      <c r="Y26" s="440"/>
      <c r="Z26" s="444">
        <v>49.302700000000002</v>
      </c>
      <c r="AA26" s="444"/>
      <c r="AB26" s="444"/>
      <c r="AC26" s="444"/>
      <c r="AD26" s="444"/>
      <c r="AE26" s="444"/>
      <c r="AF26" s="444"/>
      <c r="AG26" s="461"/>
    </row>
    <row r="27" spans="1:35" s="3" customFormat="1" ht="23.25" customHeight="1">
      <c r="A27" s="453" t="s">
        <v>243</v>
      </c>
      <c r="B27" s="454"/>
      <c r="C27" s="454"/>
      <c r="D27" s="454"/>
      <c r="E27" s="454"/>
      <c r="F27" s="455"/>
      <c r="G27" s="455"/>
      <c r="H27" s="455"/>
      <c r="I27" s="456"/>
      <c r="J27" s="457">
        <v>15246021</v>
      </c>
      <c r="K27" s="457"/>
      <c r="L27" s="457"/>
      <c r="M27" s="457"/>
      <c r="N27" s="457"/>
      <c r="O27" s="457"/>
      <c r="P27" s="457"/>
      <c r="Q27" s="457"/>
      <c r="R27" s="458">
        <v>41656</v>
      </c>
      <c r="S27" s="458"/>
      <c r="T27" s="458"/>
      <c r="U27" s="458"/>
      <c r="V27" s="458"/>
      <c r="W27" s="458"/>
      <c r="X27" s="458"/>
      <c r="Y27" s="459"/>
      <c r="Z27" s="457">
        <v>13127716</v>
      </c>
      <c r="AA27" s="457"/>
      <c r="AB27" s="457"/>
      <c r="AC27" s="457"/>
      <c r="AD27" s="457"/>
      <c r="AE27" s="457"/>
      <c r="AF27" s="457"/>
      <c r="AG27" s="460"/>
    </row>
    <row r="28" spans="1:35" s="3" customFormat="1" ht="23.25" customHeight="1">
      <c r="A28" s="4"/>
      <c r="B28" s="5"/>
      <c r="C28" s="5"/>
      <c r="D28" s="5"/>
      <c r="E28" s="5"/>
      <c r="F28" s="442" t="s">
        <v>4</v>
      </c>
      <c r="G28" s="442"/>
      <c r="H28" s="442"/>
      <c r="I28" s="442"/>
      <c r="J28" s="443">
        <v>99.7727</v>
      </c>
      <c r="K28" s="444"/>
      <c r="L28" s="444"/>
      <c r="M28" s="444"/>
      <c r="N28" s="444"/>
      <c r="O28" s="444"/>
      <c r="P28" s="444"/>
      <c r="Q28" s="444"/>
      <c r="R28" s="439" t="s">
        <v>5</v>
      </c>
      <c r="S28" s="440"/>
      <c r="T28" s="440"/>
      <c r="U28" s="440"/>
      <c r="V28" s="440"/>
      <c r="W28" s="440"/>
      <c r="X28" s="440"/>
      <c r="Y28" s="440"/>
      <c r="Z28" s="445">
        <v>98.570599999999999</v>
      </c>
      <c r="AA28" s="445"/>
      <c r="AB28" s="445"/>
      <c r="AC28" s="445"/>
      <c r="AD28" s="445"/>
      <c r="AE28" s="445"/>
      <c r="AF28" s="445"/>
      <c r="AG28" s="446"/>
    </row>
    <row r="29" spans="1:35" s="3" customFormat="1" ht="23.25" customHeight="1">
      <c r="A29" s="416" t="s">
        <v>202</v>
      </c>
      <c r="B29" s="417"/>
      <c r="C29" s="417"/>
      <c r="D29" s="417"/>
      <c r="E29" s="417"/>
      <c r="F29" s="417" t="s">
        <v>6</v>
      </c>
      <c r="G29" s="417"/>
      <c r="H29" s="417"/>
      <c r="I29" s="418"/>
      <c r="J29" s="464">
        <v>-191331</v>
      </c>
      <c r="K29" s="464"/>
      <c r="L29" s="464"/>
      <c r="M29" s="464"/>
      <c r="N29" s="464"/>
      <c r="O29" s="464"/>
      <c r="P29" s="464"/>
      <c r="Q29" s="464"/>
      <c r="R29" s="465" t="s">
        <v>5</v>
      </c>
      <c r="S29" s="465"/>
      <c r="T29" s="465"/>
      <c r="U29" s="465"/>
      <c r="V29" s="465"/>
      <c r="W29" s="465"/>
      <c r="X29" s="465"/>
      <c r="Y29" s="466"/>
      <c r="Z29" s="464">
        <v>-15352</v>
      </c>
      <c r="AA29" s="464"/>
      <c r="AB29" s="464"/>
      <c r="AC29" s="464"/>
      <c r="AD29" s="464"/>
      <c r="AE29" s="464"/>
      <c r="AF29" s="464"/>
      <c r="AG29" s="467"/>
    </row>
    <row r="30" spans="1:35" s="3" customFormat="1" ht="23.25" customHeight="1">
      <c r="A30" s="462"/>
      <c r="B30" s="463"/>
      <c r="C30" s="463"/>
      <c r="D30" s="463"/>
      <c r="E30" s="463"/>
      <c r="F30" s="468" t="s">
        <v>7</v>
      </c>
      <c r="G30" s="468"/>
      <c r="H30" s="468"/>
      <c r="I30" s="469"/>
      <c r="J30" s="470">
        <v>-2.4800900000000001</v>
      </c>
      <c r="K30" s="471"/>
      <c r="L30" s="471"/>
      <c r="M30" s="471"/>
      <c r="N30" s="471"/>
      <c r="O30" s="471"/>
      <c r="P30" s="471"/>
      <c r="Q30" s="471"/>
      <c r="R30" s="472" t="s">
        <v>5</v>
      </c>
      <c r="S30" s="472"/>
      <c r="T30" s="472"/>
      <c r="U30" s="472"/>
      <c r="V30" s="472"/>
      <c r="W30" s="472"/>
      <c r="X30" s="472"/>
      <c r="Y30" s="473"/>
      <c r="Z30" s="471">
        <v>-0.23</v>
      </c>
      <c r="AA30" s="471"/>
      <c r="AB30" s="471"/>
      <c r="AC30" s="471"/>
      <c r="AD30" s="471"/>
      <c r="AE30" s="471"/>
      <c r="AF30" s="471"/>
      <c r="AG30" s="474"/>
    </row>
    <row r="31" spans="1:35" s="3" customFormat="1" ht="23.25" customHeight="1">
      <c r="A31" s="416" t="s">
        <v>203</v>
      </c>
      <c r="B31" s="417"/>
      <c r="C31" s="417"/>
      <c r="D31" s="417"/>
      <c r="E31" s="417"/>
      <c r="F31" s="417" t="s">
        <v>6</v>
      </c>
      <c r="G31" s="417"/>
      <c r="H31" s="417"/>
      <c r="I31" s="418"/>
      <c r="J31" s="464">
        <v>-34733</v>
      </c>
      <c r="K31" s="464"/>
      <c r="L31" s="464"/>
      <c r="M31" s="464"/>
      <c r="N31" s="464"/>
      <c r="O31" s="464"/>
      <c r="P31" s="464"/>
      <c r="Q31" s="464"/>
      <c r="R31" s="465" t="s">
        <v>5</v>
      </c>
      <c r="S31" s="465"/>
      <c r="T31" s="465"/>
      <c r="U31" s="465"/>
      <c r="V31" s="465"/>
      <c r="W31" s="465"/>
      <c r="X31" s="465"/>
      <c r="Y31" s="466"/>
      <c r="Z31" s="464">
        <v>-190631</v>
      </c>
      <c r="AA31" s="464"/>
      <c r="AB31" s="464"/>
      <c r="AC31" s="464"/>
      <c r="AD31" s="464"/>
      <c r="AE31" s="464"/>
      <c r="AF31" s="464"/>
      <c r="AG31" s="467"/>
    </row>
    <row r="32" spans="1:35" s="3" customFormat="1" ht="23.25" customHeight="1">
      <c r="A32" s="462"/>
      <c r="B32" s="463"/>
      <c r="C32" s="463"/>
      <c r="D32" s="463"/>
      <c r="E32" s="463"/>
      <c r="F32" s="468" t="s">
        <v>7</v>
      </c>
      <c r="G32" s="468"/>
      <c r="H32" s="468"/>
      <c r="I32" s="469"/>
      <c r="J32" s="470">
        <v>-0.22728999999999999</v>
      </c>
      <c r="K32" s="471"/>
      <c r="L32" s="471"/>
      <c r="M32" s="471"/>
      <c r="N32" s="471"/>
      <c r="O32" s="471"/>
      <c r="P32" s="471"/>
      <c r="Q32" s="471"/>
      <c r="R32" s="472" t="s">
        <v>5</v>
      </c>
      <c r="S32" s="472"/>
      <c r="T32" s="472"/>
      <c r="U32" s="472"/>
      <c r="V32" s="472"/>
      <c r="W32" s="472"/>
      <c r="X32" s="472"/>
      <c r="Y32" s="473"/>
      <c r="Z32" s="471">
        <v>-1.43</v>
      </c>
      <c r="AA32" s="471"/>
      <c r="AB32" s="471"/>
      <c r="AC32" s="471"/>
      <c r="AD32" s="471"/>
      <c r="AE32" s="471"/>
      <c r="AF32" s="471"/>
      <c r="AG32" s="474"/>
    </row>
    <row r="33" spans="35:35">
      <c r="AI33" s="3"/>
    </row>
  </sheetData>
  <mergeCells count="59">
    <mergeCell ref="A31:E32"/>
    <mergeCell ref="F31:I31"/>
    <mergeCell ref="J31:Q31"/>
    <mergeCell ref="R31:Y31"/>
    <mergeCell ref="Z31:AG31"/>
    <mergeCell ref="F32:I32"/>
    <mergeCell ref="J32:Q32"/>
    <mergeCell ref="R32:Y32"/>
    <mergeCell ref="Z32:AG32"/>
    <mergeCell ref="F28:I28"/>
    <mergeCell ref="J28:Q28"/>
    <mergeCell ref="R28:Y28"/>
    <mergeCell ref="Z28:AG28"/>
    <mergeCell ref="A29:E30"/>
    <mergeCell ref="F29:I29"/>
    <mergeCell ref="J29:Q29"/>
    <mergeCell ref="R29:Y29"/>
    <mergeCell ref="Z29:AG29"/>
    <mergeCell ref="F30:I30"/>
    <mergeCell ref="J30:Q30"/>
    <mergeCell ref="R30:Y30"/>
    <mergeCell ref="Z30:AG30"/>
    <mergeCell ref="A27:I27"/>
    <mergeCell ref="J27:Q27"/>
    <mergeCell ref="R27:Y27"/>
    <mergeCell ref="Z27:AG27"/>
    <mergeCell ref="F26:I26"/>
    <mergeCell ref="J26:Q26"/>
    <mergeCell ref="R26:Y26"/>
    <mergeCell ref="Z26:AG26"/>
    <mergeCell ref="A21:I21"/>
    <mergeCell ref="J21:Q22"/>
    <mergeCell ref="R21:Y22"/>
    <mergeCell ref="Z21:AG22"/>
    <mergeCell ref="A22:I22"/>
    <mergeCell ref="F23:I23"/>
    <mergeCell ref="J23:Q23"/>
    <mergeCell ref="R23:Y23"/>
    <mergeCell ref="Z23:AG23"/>
    <mergeCell ref="A24:I24"/>
    <mergeCell ref="J24:Q25"/>
    <mergeCell ref="R24:Y25"/>
    <mergeCell ref="Z24:AG25"/>
    <mergeCell ref="A25:I25"/>
    <mergeCell ref="A18:I19"/>
    <mergeCell ref="J18:Q19"/>
    <mergeCell ref="R18:Y19"/>
    <mergeCell ref="Z18:AG19"/>
    <mergeCell ref="F20:I20"/>
    <mergeCell ref="J20:Q20"/>
    <mergeCell ref="R20:Y20"/>
    <mergeCell ref="Z20:AG20"/>
    <mergeCell ref="A1:AG1"/>
    <mergeCell ref="A3:AG11"/>
    <mergeCell ref="A12:AG12"/>
    <mergeCell ref="A16:I17"/>
    <mergeCell ref="J16:Q17"/>
    <mergeCell ref="Z16:AG17"/>
    <mergeCell ref="R17:Y17"/>
  </mergeCells>
  <phoneticPr fontId="2"/>
  <printOptions horizontalCentered="1"/>
  <pageMargins left="0.70866141732283472" right="0.70866141732283472" top="0.74803149606299213" bottom="0.74803149606299213" header="0.31496062992125984" footer="0.31496062992125984"/>
  <pageSetup paperSize="9" orientation="portrait" useFirstPageNumber="1" horizontalDpi="1200" verticalDpi="1200" r:id="rId1"/>
  <headerFooter>
    <oddHeader xml:space="preserve">&amp;L&amp;"ＭＳ 明朝,太字"&amp;12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3940-4A7B-489E-8DDF-BC2397C0D0C9}">
  <sheetPr>
    <tabColor rgb="FF00B0F0"/>
  </sheetPr>
  <dimension ref="A1:AJ92"/>
  <sheetViews>
    <sheetView showGridLines="0" view="pageBreakPreview" zoomScaleNormal="100" zoomScaleSheetLayoutView="100" workbookViewId="0">
      <selection activeCell="AI16" sqref="AI16"/>
    </sheetView>
  </sheetViews>
  <sheetFormatPr defaultRowHeight="13.5"/>
  <cols>
    <col min="1" max="34" width="2.625" style="1" customWidth="1"/>
    <col min="35" max="35" width="27.25" style="1" bestFit="1" customWidth="1"/>
    <col min="36" max="36" width="17.25" style="1" bestFit="1" customWidth="1"/>
    <col min="37" max="256" width="9" style="1"/>
    <col min="257" max="290" width="2.625" style="1" customWidth="1"/>
    <col min="291" max="291" width="27.25" style="1" bestFit="1" customWidth="1"/>
    <col min="292" max="292" width="17.25" style="1" bestFit="1" customWidth="1"/>
    <col min="293" max="512" width="9" style="1"/>
    <col min="513" max="546" width="2.625" style="1" customWidth="1"/>
    <col min="547" max="547" width="27.25" style="1" bestFit="1" customWidth="1"/>
    <col min="548" max="548" width="17.25" style="1" bestFit="1" customWidth="1"/>
    <col min="549" max="768" width="9" style="1"/>
    <col min="769" max="802" width="2.625" style="1" customWidth="1"/>
    <col min="803" max="803" width="27.25" style="1" bestFit="1" customWidth="1"/>
    <col min="804" max="804" width="17.25" style="1" bestFit="1" customWidth="1"/>
    <col min="805" max="1024" width="9" style="1"/>
    <col min="1025" max="1058" width="2.625" style="1" customWidth="1"/>
    <col min="1059" max="1059" width="27.25" style="1" bestFit="1" customWidth="1"/>
    <col min="1060" max="1060" width="17.25" style="1" bestFit="1" customWidth="1"/>
    <col min="1061" max="1280" width="9" style="1"/>
    <col min="1281" max="1314" width="2.625" style="1" customWidth="1"/>
    <col min="1315" max="1315" width="27.25" style="1" bestFit="1" customWidth="1"/>
    <col min="1316" max="1316" width="17.25" style="1" bestFit="1" customWidth="1"/>
    <col min="1317" max="1536" width="9" style="1"/>
    <col min="1537" max="1570" width="2.625" style="1" customWidth="1"/>
    <col min="1571" max="1571" width="27.25" style="1" bestFit="1" customWidth="1"/>
    <col min="1572" max="1572" width="17.25" style="1" bestFit="1" customWidth="1"/>
    <col min="1573" max="1792" width="9" style="1"/>
    <col min="1793" max="1826" width="2.625" style="1" customWidth="1"/>
    <col min="1827" max="1827" width="27.25" style="1" bestFit="1" customWidth="1"/>
    <col min="1828" max="1828" width="17.25" style="1" bestFit="1" customWidth="1"/>
    <col min="1829" max="2048" width="9" style="1"/>
    <col min="2049" max="2082" width="2.625" style="1" customWidth="1"/>
    <col min="2083" max="2083" width="27.25" style="1" bestFit="1" customWidth="1"/>
    <col min="2084" max="2084" width="17.25" style="1" bestFit="1" customWidth="1"/>
    <col min="2085" max="2304" width="9" style="1"/>
    <col min="2305" max="2338" width="2.625" style="1" customWidth="1"/>
    <col min="2339" max="2339" width="27.25" style="1" bestFit="1" customWidth="1"/>
    <col min="2340" max="2340" width="17.25" style="1" bestFit="1" customWidth="1"/>
    <col min="2341" max="2560" width="9" style="1"/>
    <col min="2561" max="2594" width="2.625" style="1" customWidth="1"/>
    <col min="2595" max="2595" width="27.25" style="1" bestFit="1" customWidth="1"/>
    <col min="2596" max="2596" width="17.25" style="1" bestFit="1" customWidth="1"/>
    <col min="2597" max="2816" width="9" style="1"/>
    <col min="2817" max="2850" width="2.625" style="1" customWidth="1"/>
    <col min="2851" max="2851" width="27.25" style="1" bestFit="1" customWidth="1"/>
    <col min="2852" max="2852" width="17.25" style="1" bestFit="1" customWidth="1"/>
    <col min="2853" max="3072" width="9" style="1"/>
    <col min="3073" max="3106" width="2.625" style="1" customWidth="1"/>
    <col min="3107" max="3107" width="27.25" style="1" bestFit="1" customWidth="1"/>
    <col min="3108" max="3108" width="17.25" style="1" bestFit="1" customWidth="1"/>
    <col min="3109" max="3328" width="9" style="1"/>
    <col min="3329" max="3362" width="2.625" style="1" customWidth="1"/>
    <col min="3363" max="3363" width="27.25" style="1" bestFit="1" customWidth="1"/>
    <col min="3364" max="3364" width="17.25" style="1" bestFit="1" customWidth="1"/>
    <col min="3365" max="3584" width="9" style="1"/>
    <col min="3585" max="3618" width="2.625" style="1" customWidth="1"/>
    <col min="3619" max="3619" width="27.25" style="1" bestFit="1" customWidth="1"/>
    <col min="3620" max="3620" width="17.25" style="1" bestFit="1" customWidth="1"/>
    <col min="3621" max="3840" width="9" style="1"/>
    <col min="3841" max="3874" width="2.625" style="1" customWidth="1"/>
    <col min="3875" max="3875" width="27.25" style="1" bestFit="1" customWidth="1"/>
    <col min="3876" max="3876" width="17.25" style="1" bestFit="1" customWidth="1"/>
    <col min="3877" max="4096" width="9" style="1"/>
    <col min="4097" max="4130" width="2.625" style="1" customWidth="1"/>
    <col min="4131" max="4131" width="27.25" style="1" bestFit="1" customWidth="1"/>
    <col min="4132" max="4132" width="17.25" style="1" bestFit="1" customWidth="1"/>
    <col min="4133" max="4352" width="9" style="1"/>
    <col min="4353" max="4386" width="2.625" style="1" customWidth="1"/>
    <col min="4387" max="4387" width="27.25" style="1" bestFit="1" customWidth="1"/>
    <col min="4388" max="4388" width="17.25" style="1" bestFit="1" customWidth="1"/>
    <col min="4389" max="4608" width="9" style="1"/>
    <col min="4609" max="4642" width="2.625" style="1" customWidth="1"/>
    <col min="4643" max="4643" width="27.25" style="1" bestFit="1" customWidth="1"/>
    <col min="4644" max="4644" width="17.25" style="1" bestFit="1" customWidth="1"/>
    <col min="4645" max="4864" width="9" style="1"/>
    <col min="4865" max="4898" width="2.625" style="1" customWidth="1"/>
    <col min="4899" max="4899" width="27.25" style="1" bestFit="1" customWidth="1"/>
    <col min="4900" max="4900" width="17.25" style="1" bestFit="1" customWidth="1"/>
    <col min="4901" max="5120" width="9" style="1"/>
    <col min="5121" max="5154" width="2.625" style="1" customWidth="1"/>
    <col min="5155" max="5155" width="27.25" style="1" bestFit="1" customWidth="1"/>
    <col min="5156" max="5156" width="17.25" style="1" bestFit="1" customWidth="1"/>
    <col min="5157" max="5376" width="9" style="1"/>
    <col min="5377" max="5410" width="2.625" style="1" customWidth="1"/>
    <col min="5411" max="5411" width="27.25" style="1" bestFit="1" customWidth="1"/>
    <col min="5412" max="5412" width="17.25" style="1" bestFit="1" customWidth="1"/>
    <col min="5413" max="5632" width="9" style="1"/>
    <col min="5633" max="5666" width="2.625" style="1" customWidth="1"/>
    <col min="5667" max="5667" width="27.25" style="1" bestFit="1" customWidth="1"/>
    <col min="5668" max="5668" width="17.25" style="1" bestFit="1" customWidth="1"/>
    <col min="5669" max="5888" width="9" style="1"/>
    <col min="5889" max="5922" width="2.625" style="1" customWidth="1"/>
    <col min="5923" max="5923" width="27.25" style="1" bestFit="1" customWidth="1"/>
    <col min="5924" max="5924" width="17.25" style="1" bestFit="1" customWidth="1"/>
    <col min="5925" max="6144" width="9" style="1"/>
    <col min="6145" max="6178" width="2.625" style="1" customWidth="1"/>
    <col min="6179" max="6179" width="27.25" style="1" bestFit="1" customWidth="1"/>
    <col min="6180" max="6180" width="17.25" style="1" bestFit="1" customWidth="1"/>
    <col min="6181" max="6400" width="9" style="1"/>
    <col min="6401" max="6434" width="2.625" style="1" customWidth="1"/>
    <col min="6435" max="6435" width="27.25" style="1" bestFit="1" customWidth="1"/>
    <col min="6436" max="6436" width="17.25" style="1" bestFit="1" customWidth="1"/>
    <col min="6437" max="6656" width="9" style="1"/>
    <col min="6657" max="6690" width="2.625" style="1" customWidth="1"/>
    <col min="6691" max="6691" width="27.25" style="1" bestFit="1" customWidth="1"/>
    <col min="6692" max="6692" width="17.25" style="1" bestFit="1" customWidth="1"/>
    <col min="6693" max="6912" width="9" style="1"/>
    <col min="6913" max="6946" width="2.625" style="1" customWidth="1"/>
    <col min="6947" max="6947" width="27.25" style="1" bestFit="1" customWidth="1"/>
    <col min="6948" max="6948" width="17.25" style="1" bestFit="1" customWidth="1"/>
    <col min="6949" max="7168" width="9" style="1"/>
    <col min="7169" max="7202" width="2.625" style="1" customWidth="1"/>
    <col min="7203" max="7203" width="27.25" style="1" bestFit="1" customWidth="1"/>
    <col min="7204" max="7204" width="17.25" style="1" bestFit="1" customWidth="1"/>
    <col min="7205" max="7424" width="9" style="1"/>
    <col min="7425" max="7458" width="2.625" style="1" customWidth="1"/>
    <col min="7459" max="7459" width="27.25" style="1" bestFit="1" customWidth="1"/>
    <col min="7460" max="7460" width="17.25" style="1" bestFit="1" customWidth="1"/>
    <col min="7461" max="7680" width="9" style="1"/>
    <col min="7681" max="7714" width="2.625" style="1" customWidth="1"/>
    <col min="7715" max="7715" width="27.25" style="1" bestFit="1" customWidth="1"/>
    <col min="7716" max="7716" width="17.25" style="1" bestFit="1" customWidth="1"/>
    <col min="7717" max="7936" width="9" style="1"/>
    <col min="7937" max="7970" width="2.625" style="1" customWidth="1"/>
    <col min="7971" max="7971" width="27.25" style="1" bestFit="1" customWidth="1"/>
    <col min="7972" max="7972" width="17.25" style="1" bestFit="1" customWidth="1"/>
    <col min="7973" max="8192" width="9" style="1"/>
    <col min="8193" max="8226" width="2.625" style="1" customWidth="1"/>
    <col min="8227" max="8227" width="27.25" style="1" bestFit="1" customWidth="1"/>
    <col min="8228" max="8228" width="17.25" style="1" bestFit="1" customWidth="1"/>
    <col min="8229" max="8448" width="9" style="1"/>
    <col min="8449" max="8482" width="2.625" style="1" customWidth="1"/>
    <col min="8483" max="8483" width="27.25" style="1" bestFit="1" customWidth="1"/>
    <col min="8484" max="8484" width="17.25" style="1" bestFit="1" customWidth="1"/>
    <col min="8485" max="8704" width="9" style="1"/>
    <col min="8705" max="8738" width="2.625" style="1" customWidth="1"/>
    <col min="8739" max="8739" width="27.25" style="1" bestFit="1" customWidth="1"/>
    <col min="8740" max="8740" width="17.25" style="1" bestFit="1" customWidth="1"/>
    <col min="8741" max="8960" width="9" style="1"/>
    <col min="8961" max="8994" width="2.625" style="1" customWidth="1"/>
    <col min="8995" max="8995" width="27.25" style="1" bestFit="1" customWidth="1"/>
    <col min="8996" max="8996" width="17.25" style="1" bestFit="1" customWidth="1"/>
    <col min="8997" max="9216" width="9" style="1"/>
    <col min="9217" max="9250" width="2.625" style="1" customWidth="1"/>
    <col min="9251" max="9251" width="27.25" style="1" bestFit="1" customWidth="1"/>
    <col min="9252" max="9252" width="17.25" style="1" bestFit="1" customWidth="1"/>
    <col min="9253" max="9472" width="9" style="1"/>
    <col min="9473" max="9506" width="2.625" style="1" customWidth="1"/>
    <col min="9507" max="9507" width="27.25" style="1" bestFit="1" customWidth="1"/>
    <col min="9508" max="9508" width="17.25" style="1" bestFit="1" customWidth="1"/>
    <col min="9509" max="9728" width="9" style="1"/>
    <col min="9729" max="9762" width="2.625" style="1" customWidth="1"/>
    <col min="9763" max="9763" width="27.25" style="1" bestFit="1" customWidth="1"/>
    <col min="9764" max="9764" width="17.25" style="1" bestFit="1" customWidth="1"/>
    <col min="9765" max="9984" width="9" style="1"/>
    <col min="9985" max="10018" width="2.625" style="1" customWidth="1"/>
    <col min="10019" max="10019" width="27.25" style="1" bestFit="1" customWidth="1"/>
    <col min="10020" max="10020" width="17.25" style="1" bestFit="1" customWidth="1"/>
    <col min="10021" max="10240" width="9" style="1"/>
    <col min="10241" max="10274" width="2.625" style="1" customWidth="1"/>
    <col min="10275" max="10275" width="27.25" style="1" bestFit="1" customWidth="1"/>
    <col min="10276" max="10276" width="17.25" style="1" bestFit="1" customWidth="1"/>
    <col min="10277" max="10496" width="9" style="1"/>
    <col min="10497" max="10530" width="2.625" style="1" customWidth="1"/>
    <col min="10531" max="10531" width="27.25" style="1" bestFit="1" customWidth="1"/>
    <col min="10532" max="10532" width="17.25" style="1" bestFit="1" customWidth="1"/>
    <col min="10533" max="10752" width="9" style="1"/>
    <col min="10753" max="10786" width="2.625" style="1" customWidth="1"/>
    <col min="10787" max="10787" width="27.25" style="1" bestFit="1" customWidth="1"/>
    <col min="10788" max="10788" width="17.25" style="1" bestFit="1" customWidth="1"/>
    <col min="10789" max="11008" width="9" style="1"/>
    <col min="11009" max="11042" width="2.625" style="1" customWidth="1"/>
    <col min="11043" max="11043" width="27.25" style="1" bestFit="1" customWidth="1"/>
    <col min="11044" max="11044" width="17.25" style="1" bestFit="1" customWidth="1"/>
    <col min="11045" max="11264" width="9" style="1"/>
    <col min="11265" max="11298" width="2.625" style="1" customWidth="1"/>
    <col min="11299" max="11299" width="27.25" style="1" bestFit="1" customWidth="1"/>
    <col min="11300" max="11300" width="17.25" style="1" bestFit="1" customWidth="1"/>
    <col min="11301" max="11520" width="9" style="1"/>
    <col min="11521" max="11554" width="2.625" style="1" customWidth="1"/>
    <col min="11555" max="11555" width="27.25" style="1" bestFit="1" customWidth="1"/>
    <col min="11556" max="11556" width="17.25" style="1" bestFit="1" customWidth="1"/>
    <col min="11557" max="11776" width="9" style="1"/>
    <col min="11777" max="11810" width="2.625" style="1" customWidth="1"/>
    <col min="11811" max="11811" width="27.25" style="1" bestFit="1" customWidth="1"/>
    <col min="11812" max="11812" width="17.25" style="1" bestFit="1" customWidth="1"/>
    <col min="11813" max="12032" width="9" style="1"/>
    <col min="12033" max="12066" width="2.625" style="1" customWidth="1"/>
    <col min="12067" max="12067" width="27.25" style="1" bestFit="1" customWidth="1"/>
    <col min="12068" max="12068" width="17.25" style="1" bestFit="1" customWidth="1"/>
    <col min="12069" max="12288" width="9" style="1"/>
    <col min="12289" max="12322" width="2.625" style="1" customWidth="1"/>
    <col min="12323" max="12323" width="27.25" style="1" bestFit="1" customWidth="1"/>
    <col min="12324" max="12324" width="17.25" style="1" bestFit="1" customWidth="1"/>
    <col min="12325" max="12544" width="9" style="1"/>
    <col min="12545" max="12578" width="2.625" style="1" customWidth="1"/>
    <col min="12579" max="12579" width="27.25" style="1" bestFit="1" customWidth="1"/>
    <col min="12580" max="12580" width="17.25" style="1" bestFit="1" customWidth="1"/>
    <col min="12581" max="12800" width="9" style="1"/>
    <col min="12801" max="12834" width="2.625" style="1" customWidth="1"/>
    <col min="12835" max="12835" width="27.25" style="1" bestFit="1" customWidth="1"/>
    <col min="12836" max="12836" width="17.25" style="1" bestFit="1" customWidth="1"/>
    <col min="12837" max="13056" width="9" style="1"/>
    <col min="13057" max="13090" width="2.625" style="1" customWidth="1"/>
    <col min="13091" max="13091" width="27.25" style="1" bestFit="1" customWidth="1"/>
    <col min="13092" max="13092" width="17.25" style="1" bestFit="1" customWidth="1"/>
    <col min="13093" max="13312" width="9" style="1"/>
    <col min="13313" max="13346" width="2.625" style="1" customWidth="1"/>
    <col min="13347" max="13347" width="27.25" style="1" bestFit="1" customWidth="1"/>
    <col min="13348" max="13348" width="17.25" style="1" bestFit="1" customWidth="1"/>
    <col min="13349" max="13568" width="9" style="1"/>
    <col min="13569" max="13602" width="2.625" style="1" customWidth="1"/>
    <col min="13603" max="13603" width="27.25" style="1" bestFit="1" customWidth="1"/>
    <col min="13604" max="13604" width="17.25" style="1" bestFit="1" customWidth="1"/>
    <col min="13605" max="13824" width="9" style="1"/>
    <col min="13825" max="13858" width="2.625" style="1" customWidth="1"/>
    <col min="13859" max="13859" width="27.25" style="1" bestFit="1" customWidth="1"/>
    <col min="13860" max="13860" width="17.25" style="1" bestFit="1" customWidth="1"/>
    <col min="13861" max="14080" width="9" style="1"/>
    <col min="14081" max="14114" width="2.625" style="1" customWidth="1"/>
    <col min="14115" max="14115" width="27.25" style="1" bestFit="1" customWidth="1"/>
    <col min="14116" max="14116" width="17.25" style="1" bestFit="1" customWidth="1"/>
    <col min="14117" max="14336" width="9" style="1"/>
    <col min="14337" max="14370" width="2.625" style="1" customWidth="1"/>
    <col min="14371" max="14371" width="27.25" style="1" bestFit="1" customWidth="1"/>
    <col min="14372" max="14372" width="17.25" style="1" bestFit="1" customWidth="1"/>
    <col min="14373" max="14592" width="9" style="1"/>
    <col min="14593" max="14626" width="2.625" style="1" customWidth="1"/>
    <col min="14627" max="14627" width="27.25" style="1" bestFit="1" customWidth="1"/>
    <col min="14628" max="14628" width="17.25" style="1" bestFit="1" customWidth="1"/>
    <col min="14629" max="14848" width="9" style="1"/>
    <col min="14849" max="14882" width="2.625" style="1" customWidth="1"/>
    <col min="14883" max="14883" width="27.25" style="1" bestFit="1" customWidth="1"/>
    <col min="14884" max="14884" width="17.25" style="1" bestFit="1" customWidth="1"/>
    <col min="14885" max="15104" width="9" style="1"/>
    <col min="15105" max="15138" width="2.625" style="1" customWidth="1"/>
    <col min="15139" max="15139" width="27.25" style="1" bestFit="1" customWidth="1"/>
    <col min="15140" max="15140" width="17.25" style="1" bestFit="1" customWidth="1"/>
    <col min="15141" max="15360" width="9" style="1"/>
    <col min="15361" max="15394" width="2.625" style="1" customWidth="1"/>
    <col min="15395" max="15395" width="27.25" style="1" bestFit="1" customWidth="1"/>
    <col min="15396" max="15396" width="17.25" style="1" bestFit="1" customWidth="1"/>
    <col min="15397" max="15616" width="9" style="1"/>
    <col min="15617" max="15650" width="2.625" style="1" customWidth="1"/>
    <col min="15651" max="15651" width="27.25" style="1" bestFit="1" customWidth="1"/>
    <col min="15652" max="15652" width="17.25" style="1" bestFit="1" customWidth="1"/>
    <col min="15653" max="15872" width="9" style="1"/>
    <col min="15873" max="15906" width="2.625" style="1" customWidth="1"/>
    <col min="15907" max="15907" width="27.25" style="1" bestFit="1" customWidth="1"/>
    <col min="15908" max="15908" width="17.25" style="1" bestFit="1" customWidth="1"/>
    <col min="15909" max="16128" width="9" style="1"/>
    <col min="16129" max="16162" width="2.625" style="1" customWidth="1"/>
    <col min="16163" max="16163" width="27.25" style="1" bestFit="1" customWidth="1"/>
    <col min="16164" max="16164" width="17.25" style="1" bestFit="1" customWidth="1"/>
    <col min="16165" max="16384" width="9" style="1"/>
  </cols>
  <sheetData>
    <row r="1" spans="1:35" ht="27.75" customHeight="1">
      <c r="A1" s="519" t="s">
        <v>204</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373"/>
    </row>
    <row r="2" spans="1:35" ht="13.5" customHeight="1">
      <c r="A2" s="520" t="s">
        <v>244</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373"/>
    </row>
    <row r="3" spans="1:35" s="332" customFormat="1">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5">
      <c r="A4" s="376" t="s">
        <v>8</v>
      </c>
    </row>
    <row r="5" spans="1:35">
      <c r="A5" s="376"/>
    </row>
    <row r="6" spans="1:35">
      <c r="A6" s="376"/>
      <c r="B6" s="1" t="s">
        <v>9</v>
      </c>
      <c r="AG6" s="380" t="s">
        <v>10</v>
      </c>
      <c r="AH6" s="380"/>
    </row>
    <row r="7" spans="1:35" ht="18" customHeight="1">
      <c r="A7" s="400" t="s">
        <v>11</v>
      </c>
      <c r="B7" s="401"/>
      <c r="C7" s="401"/>
      <c r="D7" s="401"/>
      <c r="E7" s="401"/>
      <c r="F7" s="401"/>
      <c r="G7" s="402"/>
      <c r="H7" s="504" t="s">
        <v>205</v>
      </c>
      <c r="I7" s="505"/>
      <c r="J7" s="505"/>
      <c r="K7" s="505"/>
      <c r="L7" s="505"/>
      <c r="M7" s="505"/>
      <c r="N7" s="505"/>
      <c r="O7" s="507" t="s">
        <v>206</v>
      </c>
      <c r="P7" s="508"/>
      <c r="Q7" s="508"/>
      <c r="R7" s="508"/>
      <c r="S7" s="508"/>
      <c r="T7" s="509"/>
      <c r="U7" s="504" t="s">
        <v>245</v>
      </c>
      <c r="V7" s="505"/>
      <c r="W7" s="505"/>
      <c r="X7" s="505"/>
      <c r="Y7" s="505"/>
      <c r="Z7" s="505"/>
      <c r="AA7" s="521" t="s">
        <v>207</v>
      </c>
      <c r="AB7" s="410"/>
      <c r="AC7" s="410"/>
      <c r="AD7" s="410"/>
      <c r="AE7" s="410"/>
      <c r="AF7" s="410"/>
      <c r="AG7" s="411"/>
      <c r="AH7" s="379"/>
    </row>
    <row r="8" spans="1:35" ht="18" customHeight="1">
      <c r="A8" s="403"/>
      <c r="B8" s="404"/>
      <c r="C8" s="404"/>
      <c r="D8" s="404"/>
      <c r="E8" s="404"/>
      <c r="F8" s="404"/>
      <c r="G8" s="405"/>
      <c r="H8" s="506"/>
      <c r="I8" s="506"/>
      <c r="J8" s="506"/>
      <c r="K8" s="506"/>
      <c r="L8" s="506"/>
      <c r="M8" s="506"/>
      <c r="N8" s="506"/>
      <c r="O8" s="510"/>
      <c r="P8" s="511"/>
      <c r="Q8" s="511"/>
      <c r="R8" s="511"/>
      <c r="S8" s="511"/>
      <c r="T8" s="512"/>
      <c r="U8" s="506"/>
      <c r="V8" s="506"/>
      <c r="W8" s="506"/>
      <c r="X8" s="506"/>
      <c r="Y8" s="506"/>
      <c r="Z8" s="506"/>
      <c r="AA8" s="412"/>
      <c r="AB8" s="412"/>
      <c r="AC8" s="412"/>
      <c r="AD8" s="412"/>
      <c r="AE8" s="412"/>
      <c r="AF8" s="412"/>
      <c r="AG8" s="413"/>
      <c r="AH8" s="379"/>
    </row>
    <row r="9" spans="1:35" s="3" customFormat="1" ht="18" customHeight="1">
      <c r="A9" s="478" t="s">
        <v>246</v>
      </c>
      <c r="B9" s="479"/>
      <c r="C9" s="479"/>
      <c r="D9" s="479"/>
      <c r="E9" s="479"/>
      <c r="F9" s="479"/>
      <c r="G9" s="480"/>
      <c r="H9" s="517">
        <v>2386548</v>
      </c>
      <c r="I9" s="518"/>
      <c r="J9" s="518"/>
      <c r="K9" s="518"/>
      <c r="L9" s="518"/>
      <c r="M9" s="518"/>
      <c r="N9" s="481"/>
      <c r="O9" s="482">
        <v>1175057</v>
      </c>
      <c r="P9" s="482"/>
      <c r="Q9" s="482"/>
      <c r="R9" s="482"/>
      <c r="S9" s="482"/>
      <c r="T9" s="482"/>
      <c r="U9" s="522">
        <v>1173153</v>
      </c>
      <c r="V9" s="522"/>
      <c r="W9" s="522"/>
      <c r="X9" s="522"/>
      <c r="Y9" s="522"/>
      <c r="Z9" s="522"/>
      <c r="AA9" s="483">
        <v>2348210</v>
      </c>
      <c r="AB9" s="484"/>
      <c r="AC9" s="484"/>
      <c r="AD9" s="484"/>
      <c r="AE9" s="484"/>
      <c r="AF9" s="484"/>
      <c r="AG9" s="485"/>
      <c r="AH9" s="333"/>
      <c r="AI9" s="334"/>
    </row>
    <row r="10" spans="1:35" s="3" customFormat="1" ht="13.5" customHeight="1">
      <c r="A10" s="4"/>
      <c r="B10" s="5"/>
      <c r="C10" s="5"/>
      <c r="D10" s="5"/>
      <c r="E10" s="8"/>
      <c r="F10" s="8"/>
      <c r="G10" s="9" t="s">
        <v>4</v>
      </c>
      <c r="H10" s="439" t="s">
        <v>5</v>
      </c>
      <c r="I10" s="440"/>
      <c r="J10" s="440"/>
      <c r="K10" s="440"/>
      <c r="L10" s="440"/>
      <c r="M10" s="440"/>
      <c r="N10" s="437"/>
      <c r="O10" s="443">
        <v>49.24</v>
      </c>
      <c r="P10" s="444"/>
      <c r="Q10" s="444"/>
      <c r="R10" s="444"/>
      <c r="S10" s="444"/>
      <c r="T10" s="444"/>
      <c r="U10" s="443">
        <v>49.16</v>
      </c>
      <c r="V10" s="444"/>
      <c r="W10" s="444"/>
      <c r="X10" s="444"/>
      <c r="Y10" s="444"/>
      <c r="Z10" s="444"/>
      <c r="AA10" s="486">
        <v>98.4</v>
      </c>
      <c r="AB10" s="487"/>
      <c r="AC10" s="487"/>
      <c r="AD10" s="487"/>
      <c r="AE10" s="487"/>
      <c r="AF10" s="487"/>
      <c r="AG10" s="488"/>
      <c r="AH10" s="335"/>
      <c r="AI10" s="336"/>
    </row>
    <row r="11" spans="1:35" s="3" customFormat="1" ht="18" customHeight="1">
      <c r="A11" s="478" t="s">
        <v>12</v>
      </c>
      <c r="B11" s="479"/>
      <c r="C11" s="479"/>
      <c r="D11" s="479"/>
      <c r="E11" s="479"/>
      <c r="F11" s="479"/>
      <c r="G11" s="480"/>
      <c r="H11" s="517">
        <v>173439</v>
      </c>
      <c r="I11" s="518"/>
      <c r="J11" s="518"/>
      <c r="K11" s="518"/>
      <c r="L11" s="518"/>
      <c r="M11" s="518"/>
      <c r="N11" s="481"/>
      <c r="O11" s="482">
        <v>42196</v>
      </c>
      <c r="P11" s="482"/>
      <c r="Q11" s="482"/>
      <c r="R11" s="482"/>
      <c r="S11" s="482"/>
      <c r="T11" s="482"/>
      <c r="U11" s="482">
        <v>130840</v>
      </c>
      <c r="V11" s="482"/>
      <c r="W11" s="482"/>
      <c r="X11" s="482"/>
      <c r="Y11" s="482"/>
      <c r="Z11" s="482"/>
      <c r="AA11" s="483">
        <v>173036</v>
      </c>
      <c r="AB11" s="484"/>
      <c r="AC11" s="484"/>
      <c r="AD11" s="484"/>
      <c r="AE11" s="484"/>
      <c r="AF11" s="484"/>
      <c r="AG11" s="485"/>
      <c r="AH11" s="337"/>
      <c r="AI11" s="334"/>
    </row>
    <row r="12" spans="1:35" s="3" customFormat="1" ht="13.5" customHeight="1">
      <c r="A12" s="4"/>
      <c r="B12" s="5"/>
      <c r="C12" s="5"/>
      <c r="D12" s="5"/>
      <c r="E12" s="8"/>
      <c r="F12" s="8"/>
      <c r="G12" s="9" t="s">
        <v>4</v>
      </c>
      <c r="H12" s="439" t="s">
        <v>5</v>
      </c>
      <c r="I12" s="440"/>
      <c r="J12" s="440"/>
      <c r="K12" s="440"/>
      <c r="L12" s="440"/>
      <c r="M12" s="440"/>
      <c r="N12" s="437"/>
      <c r="O12" s="443">
        <v>24.33</v>
      </c>
      <c r="P12" s="444"/>
      <c r="Q12" s="444"/>
      <c r="R12" s="444"/>
      <c r="S12" s="444"/>
      <c r="T12" s="444"/>
      <c r="U12" s="443">
        <v>75.44</v>
      </c>
      <c r="V12" s="444"/>
      <c r="W12" s="444"/>
      <c r="X12" s="444"/>
      <c r="Y12" s="444"/>
      <c r="Z12" s="444"/>
      <c r="AA12" s="486">
        <v>99.77</v>
      </c>
      <c r="AB12" s="487"/>
      <c r="AC12" s="487"/>
      <c r="AD12" s="487"/>
      <c r="AE12" s="487"/>
      <c r="AF12" s="487"/>
      <c r="AG12" s="488"/>
      <c r="AH12" s="338"/>
      <c r="AI12" s="336"/>
    </row>
    <row r="13" spans="1:35" s="10" customFormat="1" ht="18" customHeight="1">
      <c r="A13" s="490" t="s">
        <v>13</v>
      </c>
      <c r="B13" s="491"/>
      <c r="C13" s="491"/>
      <c r="D13" s="491"/>
      <c r="E13" s="491"/>
      <c r="F13" s="491"/>
      <c r="G13" s="492"/>
      <c r="H13" s="495">
        <v>2559987</v>
      </c>
      <c r="I13" s="496"/>
      <c r="J13" s="496"/>
      <c r="K13" s="496"/>
      <c r="L13" s="496"/>
      <c r="M13" s="496"/>
      <c r="N13" s="493"/>
      <c r="O13" s="495">
        <v>1217253</v>
      </c>
      <c r="P13" s="496"/>
      <c r="Q13" s="496"/>
      <c r="R13" s="496"/>
      <c r="S13" s="496"/>
      <c r="T13" s="493"/>
      <c r="U13" s="494">
        <v>1303993</v>
      </c>
      <c r="V13" s="494"/>
      <c r="W13" s="494"/>
      <c r="X13" s="494"/>
      <c r="Y13" s="494"/>
      <c r="Z13" s="494"/>
      <c r="AA13" s="495">
        <v>2521246</v>
      </c>
      <c r="AB13" s="496"/>
      <c r="AC13" s="496"/>
      <c r="AD13" s="496"/>
      <c r="AE13" s="496"/>
      <c r="AF13" s="496"/>
      <c r="AG13" s="497"/>
      <c r="AH13" s="339"/>
      <c r="AI13" s="334"/>
    </row>
    <row r="14" spans="1:35" s="3" customFormat="1" ht="13.5" customHeight="1">
      <c r="A14" s="4"/>
      <c r="B14" s="5"/>
      <c r="C14" s="5"/>
      <c r="D14" s="5"/>
      <c r="E14" s="8"/>
      <c r="F14" s="8"/>
      <c r="G14" s="9" t="s">
        <v>4</v>
      </c>
      <c r="H14" s="439" t="s">
        <v>5</v>
      </c>
      <c r="I14" s="440"/>
      <c r="J14" s="440"/>
      <c r="K14" s="440"/>
      <c r="L14" s="440"/>
      <c r="M14" s="440"/>
      <c r="N14" s="437"/>
      <c r="O14" s="443">
        <v>47.55</v>
      </c>
      <c r="P14" s="444"/>
      <c r="Q14" s="444"/>
      <c r="R14" s="444"/>
      <c r="S14" s="444"/>
      <c r="T14" s="444"/>
      <c r="U14" s="443">
        <v>50.94</v>
      </c>
      <c r="V14" s="444"/>
      <c r="W14" s="444"/>
      <c r="X14" s="444"/>
      <c r="Y14" s="444"/>
      <c r="Z14" s="444"/>
      <c r="AA14" s="486">
        <v>98.49</v>
      </c>
      <c r="AB14" s="487"/>
      <c r="AC14" s="487"/>
      <c r="AD14" s="487"/>
      <c r="AE14" s="487"/>
      <c r="AF14" s="487"/>
      <c r="AG14" s="488"/>
      <c r="AH14" s="338"/>
      <c r="AI14" s="336"/>
    </row>
    <row r="15" spans="1:35" s="3" customFormat="1"/>
    <row r="16" spans="1:35" s="3" customFormat="1">
      <c r="A16" s="10"/>
      <c r="B16" s="3" t="s">
        <v>14</v>
      </c>
      <c r="AG16" s="11" t="s">
        <v>10</v>
      </c>
      <c r="AH16" s="11"/>
    </row>
    <row r="17" spans="1:35" s="3" customFormat="1" ht="18" customHeight="1">
      <c r="A17" s="498" t="s">
        <v>11</v>
      </c>
      <c r="B17" s="499"/>
      <c r="C17" s="499"/>
      <c r="D17" s="499"/>
      <c r="E17" s="499"/>
      <c r="F17" s="499"/>
      <c r="G17" s="500"/>
      <c r="H17" s="504" t="s">
        <v>205</v>
      </c>
      <c r="I17" s="505"/>
      <c r="J17" s="505"/>
      <c r="K17" s="505"/>
      <c r="L17" s="505"/>
      <c r="M17" s="505"/>
      <c r="N17" s="505"/>
      <c r="O17" s="507" t="s">
        <v>206</v>
      </c>
      <c r="P17" s="508"/>
      <c r="Q17" s="508"/>
      <c r="R17" s="508"/>
      <c r="S17" s="508"/>
      <c r="T17" s="509"/>
      <c r="U17" s="504" t="s">
        <v>208</v>
      </c>
      <c r="V17" s="505"/>
      <c r="W17" s="505"/>
      <c r="X17" s="505"/>
      <c r="Y17" s="505"/>
      <c r="Z17" s="505"/>
      <c r="AA17" s="504" t="s">
        <v>207</v>
      </c>
      <c r="AB17" s="505"/>
      <c r="AC17" s="505"/>
      <c r="AD17" s="505"/>
      <c r="AE17" s="505"/>
      <c r="AF17" s="505"/>
      <c r="AG17" s="513"/>
      <c r="AH17" s="372"/>
      <c r="AI17" s="340"/>
    </row>
    <row r="18" spans="1:35" s="3" customFormat="1" ht="18" customHeight="1">
      <c r="A18" s="501"/>
      <c r="B18" s="502"/>
      <c r="C18" s="502"/>
      <c r="D18" s="502"/>
      <c r="E18" s="502"/>
      <c r="F18" s="502"/>
      <c r="G18" s="503"/>
      <c r="H18" s="506"/>
      <c r="I18" s="506"/>
      <c r="J18" s="506"/>
      <c r="K18" s="506"/>
      <c r="L18" s="506"/>
      <c r="M18" s="506"/>
      <c r="N18" s="506"/>
      <c r="O18" s="510"/>
      <c r="P18" s="511"/>
      <c r="Q18" s="511"/>
      <c r="R18" s="511"/>
      <c r="S18" s="511"/>
      <c r="T18" s="512"/>
      <c r="U18" s="506"/>
      <c r="V18" s="506"/>
      <c r="W18" s="506"/>
      <c r="X18" s="506"/>
      <c r="Y18" s="506"/>
      <c r="Z18" s="506"/>
      <c r="AA18" s="506"/>
      <c r="AB18" s="506"/>
      <c r="AC18" s="506"/>
      <c r="AD18" s="506"/>
      <c r="AE18" s="506"/>
      <c r="AF18" s="506"/>
      <c r="AG18" s="514"/>
      <c r="AH18" s="372"/>
      <c r="AI18" s="12"/>
    </row>
    <row r="19" spans="1:35" s="3" customFormat="1" ht="18" customHeight="1">
      <c r="A19" s="478" t="s">
        <v>247</v>
      </c>
      <c r="B19" s="479"/>
      <c r="C19" s="479"/>
      <c r="D19" s="479"/>
      <c r="E19" s="479"/>
      <c r="F19" s="479"/>
      <c r="G19" s="480"/>
      <c r="H19" s="481">
        <v>569069</v>
      </c>
      <c r="I19" s="482"/>
      <c r="J19" s="482"/>
      <c r="K19" s="482"/>
      <c r="L19" s="482"/>
      <c r="M19" s="482"/>
      <c r="N19" s="482"/>
      <c r="O19" s="482">
        <v>257027</v>
      </c>
      <c r="P19" s="482"/>
      <c r="Q19" s="482"/>
      <c r="R19" s="482"/>
      <c r="S19" s="482"/>
      <c r="T19" s="482"/>
      <c r="U19" s="482">
        <v>197959</v>
      </c>
      <c r="V19" s="482"/>
      <c r="W19" s="482"/>
      <c r="X19" s="482"/>
      <c r="Y19" s="482"/>
      <c r="Z19" s="482"/>
      <c r="AA19" s="515">
        <v>454986</v>
      </c>
      <c r="AB19" s="515"/>
      <c r="AC19" s="515"/>
      <c r="AD19" s="515"/>
      <c r="AE19" s="515"/>
      <c r="AF19" s="515"/>
      <c r="AG19" s="516"/>
      <c r="AH19" s="337"/>
      <c r="AI19" s="334"/>
    </row>
    <row r="20" spans="1:35" s="3" customFormat="1" ht="13.5" customHeight="1">
      <c r="A20" s="4"/>
      <c r="B20" s="5"/>
      <c r="C20" s="5"/>
      <c r="D20" s="5"/>
      <c r="E20" s="8"/>
      <c r="F20" s="8"/>
      <c r="G20" s="9" t="s">
        <v>4</v>
      </c>
      <c r="H20" s="439" t="s">
        <v>5</v>
      </c>
      <c r="I20" s="440"/>
      <c r="J20" s="440"/>
      <c r="K20" s="440"/>
      <c r="L20" s="440"/>
      <c r="M20" s="440"/>
      <c r="N20" s="437"/>
      <c r="O20" s="443">
        <v>45.17</v>
      </c>
      <c r="P20" s="444"/>
      <c r="Q20" s="444"/>
      <c r="R20" s="444"/>
      <c r="S20" s="444"/>
      <c r="T20" s="444"/>
      <c r="U20" s="443">
        <v>34.79</v>
      </c>
      <c r="V20" s="444"/>
      <c r="W20" s="444"/>
      <c r="X20" s="444"/>
      <c r="Y20" s="444"/>
      <c r="Z20" s="444"/>
      <c r="AA20" s="486">
        <v>79.959999999999994</v>
      </c>
      <c r="AB20" s="487"/>
      <c r="AC20" s="487"/>
      <c r="AD20" s="487"/>
      <c r="AE20" s="487"/>
      <c r="AF20" s="487"/>
      <c r="AG20" s="488"/>
      <c r="AH20" s="338"/>
      <c r="AI20" s="336"/>
    </row>
    <row r="21" spans="1:35" s="3" customFormat="1" ht="18" customHeight="1">
      <c r="A21" s="478" t="s">
        <v>248</v>
      </c>
      <c r="B21" s="479"/>
      <c r="C21" s="479"/>
      <c r="D21" s="479"/>
      <c r="E21" s="479"/>
      <c r="F21" s="479"/>
      <c r="G21" s="480"/>
      <c r="H21" s="481">
        <v>458076</v>
      </c>
      <c r="I21" s="482"/>
      <c r="J21" s="482"/>
      <c r="K21" s="482"/>
      <c r="L21" s="482"/>
      <c r="M21" s="482"/>
      <c r="N21" s="482"/>
      <c r="O21" s="482">
        <v>143177</v>
      </c>
      <c r="P21" s="482"/>
      <c r="Q21" s="482"/>
      <c r="R21" s="482"/>
      <c r="S21" s="482"/>
      <c r="T21" s="482"/>
      <c r="U21" s="482">
        <v>259157</v>
      </c>
      <c r="V21" s="482"/>
      <c r="W21" s="482"/>
      <c r="X21" s="482"/>
      <c r="Y21" s="482"/>
      <c r="Z21" s="482"/>
      <c r="AA21" s="483">
        <v>402334</v>
      </c>
      <c r="AB21" s="484"/>
      <c r="AC21" s="484"/>
      <c r="AD21" s="484"/>
      <c r="AE21" s="484"/>
      <c r="AF21" s="484"/>
      <c r="AG21" s="485"/>
      <c r="AH21" s="337"/>
      <c r="AI21" s="334"/>
    </row>
    <row r="22" spans="1:35" s="3" customFormat="1" ht="13.5" customHeight="1">
      <c r="A22" s="4" t="s">
        <v>200</v>
      </c>
      <c r="B22" s="5"/>
      <c r="C22" s="5"/>
      <c r="D22" s="5"/>
      <c r="E22" s="8"/>
      <c r="F22" s="8"/>
      <c r="G22" s="9" t="s">
        <v>4</v>
      </c>
      <c r="H22" s="439" t="s">
        <v>5</v>
      </c>
      <c r="I22" s="440"/>
      <c r="J22" s="440"/>
      <c r="K22" s="440"/>
      <c r="L22" s="440"/>
      <c r="M22" s="440"/>
      <c r="N22" s="437"/>
      <c r="O22" s="443">
        <v>31.26</v>
      </c>
      <c r="P22" s="444"/>
      <c r="Q22" s="444"/>
      <c r="R22" s="444"/>
      <c r="S22" s="444"/>
      <c r="T22" s="444"/>
      <c r="U22" s="443">
        <v>56.58</v>
      </c>
      <c r="V22" s="444"/>
      <c r="W22" s="444"/>
      <c r="X22" s="444"/>
      <c r="Y22" s="444"/>
      <c r="Z22" s="444"/>
      <c r="AA22" s="486">
        <v>87.84</v>
      </c>
      <c r="AB22" s="487"/>
      <c r="AC22" s="487"/>
      <c r="AD22" s="487"/>
      <c r="AE22" s="487"/>
      <c r="AF22" s="487"/>
      <c r="AG22" s="488"/>
      <c r="AH22" s="338"/>
      <c r="AI22" s="336"/>
    </row>
    <row r="23" spans="1:35" s="3" customFormat="1" ht="18" hidden="1" customHeight="1">
      <c r="A23" s="478" t="str">
        <f>"受託工事費"</f>
        <v>受託工事費</v>
      </c>
      <c r="B23" s="479"/>
      <c r="C23" s="479"/>
      <c r="D23" s="479"/>
      <c r="E23" s="479"/>
      <c r="F23" s="479"/>
      <c r="G23" s="480"/>
      <c r="H23" s="481">
        <v>0</v>
      </c>
      <c r="I23" s="482"/>
      <c r="J23" s="482"/>
      <c r="K23" s="482"/>
      <c r="L23" s="482"/>
      <c r="M23" s="482"/>
      <c r="N23" s="482"/>
      <c r="O23" s="482">
        <v>0</v>
      </c>
      <c r="P23" s="482"/>
      <c r="Q23" s="482"/>
      <c r="R23" s="482"/>
      <c r="S23" s="482"/>
      <c r="T23" s="482"/>
      <c r="U23" s="482">
        <f>AA23-O23</f>
        <v>0</v>
      </c>
      <c r="V23" s="482"/>
      <c r="W23" s="482"/>
      <c r="X23" s="482"/>
      <c r="Y23" s="482"/>
      <c r="Z23" s="482"/>
      <c r="AA23" s="483">
        <v>0</v>
      </c>
      <c r="AB23" s="484"/>
      <c r="AC23" s="484"/>
      <c r="AD23" s="484"/>
      <c r="AE23" s="484"/>
      <c r="AF23" s="484"/>
      <c r="AG23" s="485"/>
      <c r="AH23" s="337"/>
      <c r="AI23" s="334"/>
    </row>
    <row r="24" spans="1:35" s="3" customFormat="1" ht="13.5" hidden="1" customHeight="1">
      <c r="A24" s="4"/>
      <c r="B24" s="5"/>
      <c r="C24" s="5"/>
      <c r="D24" s="5"/>
      <c r="E24" s="8"/>
      <c r="F24" s="8"/>
      <c r="G24" s="9" t="s">
        <v>4</v>
      </c>
      <c r="H24" s="439" t="s">
        <v>5</v>
      </c>
      <c r="I24" s="440"/>
      <c r="J24" s="440"/>
      <c r="K24" s="440"/>
      <c r="L24" s="440"/>
      <c r="M24" s="440"/>
      <c r="N24" s="437"/>
      <c r="O24" s="443" t="str">
        <f>IF($H$23=0,"",ROUND(O23/$H$23*100,2))</f>
        <v/>
      </c>
      <c r="P24" s="444"/>
      <c r="Q24" s="444"/>
      <c r="R24" s="444"/>
      <c r="S24" s="444"/>
      <c r="T24" s="444"/>
      <c r="U24" s="443" t="str">
        <f>IF($H$23=0,"",ROUND(U23/$H$23*100,2))</f>
        <v/>
      </c>
      <c r="V24" s="444"/>
      <c r="W24" s="444"/>
      <c r="X24" s="444"/>
      <c r="Y24" s="444"/>
      <c r="Z24" s="444"/>
      <c r="AA24" s="486">
        <f>SUM(O24:Z24)</f>
        <v>0</v>
      </c>
      <c r="AB24" s="487"/>
      <c r="AC24" s="487"/>
      <c r="AD24" s="487"/>
      <c r="AE24" s="487"/>
      <c r="AF24" s="487"/>
      <c r="AG24" s="488"/>
      <c r="AH24" s="338"/>
      <c r="AI24" s="336"/>
    </row>
    <row r="25" spans="1:35" s="3" customFormat="1" ht="18" customHeight="1">
      <c r="A25" s="478" t="s">
        <v>249</v>
      </c>
      <c r="B25" s="479"/>
      <c r="C25" s="479"/>
      <c r="D25" s="479"/>
      <c r="E25" s="479"/>
      <c r="F25" s="479"/>
      <c r="G25" s="480"/>
      <c r="H25" s="481">
        <v>146759</v>
      </c>
      <c r="I25" s="482"/>
      <c r="J25" s="482"/>
      <c r="K25" s="482"/>
      <c r="L25" s="482"/>
      <c r="M25" s="482"/>
      <c r="N25" s="482"/>
      <c r="O25" s="482">
        <v>98916</v>
      </c>
      <c r="P25" s="482"/>
      <c r="Q25" s="482"/>
      <c r="R25" s="482"/>
      <c r="S25" s="482"/>
      <c r="T25" s="482"/>
      <c r="U25" s="482">
        <v>42740</v>
      </c>
      <c r="V25" s="482"/>
      <c r="W25" s="482"/>
      <c r="X25" s="482"/>
      <c r="Y25" s="482"/>
      <c r="Z25" s="482"/>
      <c r="AA25" s="483">
        <v>141656</v>
      </c>
      <c r="AB25" s="484"/>
      <c r="AC25" s="484"/>
      <c r="AD25" s="484"/>
      <c r="AE25" s="484"/>
      <c r="AF25" s="484"/>
      <c r="AG25" s="485"/>
      <c r="AH25" s="337"/>
      <c r="AI25" s="334"/>
    </row>
    <row r="26" spans="1:35" s="3" customFormat="1" ht="13.5" customHeight="1">
      <c r="A26" s="4"/>
      <c r="B26" s="5"/>
      <c r="C26" s="5"/>
      <c r="D26" s="5"/>
      <c r="E26" s="8"/>
      <c r="F26" s="8"/>
      <c r="G26" s="9" t="s">
        <v>4</v>
      </c>
      <c r="H26" s="439" t="s">
        <v>5</v>
      </c>
      <c r="I26" s="440"/>
      <c r="J26" s="440"/>
      <c r="K26" s="440"/>
      <c r="L26" s="440"/>
      <c r="M26" s="440"/>
      <c r="N26" s="437"/>
      <c r="O26" s="443">
        <v>67.400000000000006</v>
      </c>
      <c r="P26" s="444"/>
      <c r="Q26" s="444"/>
      <c r="R26" s="444"/>
      <c r="S26" s="444"/>
      <c r="T26" s="444"/>
      <c r="U26" s="443">
        <v>29.12</v>
      </c>
      <c r="V26" s="444"/>
      <c r="W26" s="444"/>
      <c r="X26" s="444"/>
      <c r="Y26" s="444"/>
      <c r="Z26" s="444"/>
      <c r="AA26" s="486">
        <v>96.52</v>
      </c>
      <c r="AB26" s="487"/>
      <c r="AC26" s="487"/>
      <c r="AD26" s="487"/>
      <c r="AE26" s="487"/>
      <c r="AF26" s="487"/>
      <c r="AG26" s="488"/>
      <c r="AH26" s="338"/>
      <c r="AI26" s="336"/>
    </row>
    <row r="27" spans="1:35" s="3" customFormat="1" ht="18" customHeight="1">
      <c r="A27" s="478" t="s">
        <v>250</v>
      </c>
      <c r="B27" s="479"/>
      <c r="C27" s="479"/>
      <c r="D27" s="479"/>
      <c r="E27" s="479"/>
      <c r="F27" s="479"/>
      <c r="G27" s="480"/>
      <c r="H27" s="481">
        <v>314257</v>
      </c>
      <c r="I27" s="482"/>
      <c r="J27" s="482"/>
      <c r="K27" s="482"/>
      <c r="L27" s="482"/>
      <c r="M27" s="482"/>
      <c r="N27" s="482"/>
      <c r="O27" s="482">
        <v>132536</v>
      </c>
      <c r="P27" s="482"/>
      <c r="Q27" s="482"/>
      <c r="R27" s="482"/>
      <c r="S27" s="482"/>
      <c r="T27" s="482"/>
      <c r="U27" s="482">
        <v>150901</v>
      </c>
      <c r="V27" s="482"/>
      <c r="W27" s="482"/>
      <c r="X27" s="482"/>
      <c r="Y27" s="482"/>
      <c r="Z27" s="482"/>
      <c r="AA27" s="483">
        <v>283437</v>
      </c>
      <c r="AB27" s="484"/>
      <c r="AC27" s="484"/>
      <c r="AD27" s="484"/>
      <c r="AE27" s="484"/>
      <c r="AF27" s="484"/>
      <c r="AG27" s="485"/>
      <c r="AH27" s="337"/>
      <c r="AI27" s="334"/>
    </row>
    <row r="28" spans="1:35" s="3" customFormat="1" ht="13.5" customHeight="1">
      <c r="A28" s="4"/>
      <c r="B28" s="5"/>
      <c r="C28" s="5"/>
      <c r="D28" s="5"/>
      <c r="E28" s="8"/>
      <c r="F28" s="8"/>
      <c r="G28" s="9" t="s">
        <v>4</v>
      </c>
      <c r="H28" s="439" t="s">
        <v>5</v>
      </c>
      <c r="I28" s="440"/>
      <c r="J28" s="440"/>
      <c r="K28" s="440"/>
      <c r="L28" s="440"/>
      <c r="M28" s="440"/>
      <c r="N28" s="437"/>
      <c r="O28" s="443">
        <v>42.17</v>
      </c>
      <c r="P28" s="444"/>
      <c r="Q28" s="444"/>
      <c r="R28" s="444"/>
      <c r="S28" s="444"/>
      <c r="T28" s="444"/>
      <c r="U28" s="443">
        <v>48.02</v>
      </c>
      <c r="V28" s="444"/>
      <c r="W28" s="444"/>
      <c r="X28" s="444"/>
      <c r="Y28" s="444"/>
      <c r="Z28" s="444"/>
      <c r="AA28" s="486">
        <v>90.19</v>
      </c>
      <c r="AB28" s="487"/>
      <c r="AC28" s="487"/>
      <c r="AD28" s="487"/>
      <c r="AE28" s="487"/>
      <c r="AF28" s="487"/>
      <c r="AG28" s="488"/>
      <c r="AH28" s="338"/>
      <c r="AI28" s="336"/>
    </row>
    <row r="29" spans="1:35" s="3" customFormat="1" ht="18" customHeight="1">
      <c r="A29" s="478" t="s">
        <v>251</v>
      </c>
      <c r="B29" s="479"/>
      <c r="C29" s="479"/>
      <c r="D29" s="479"/>
      <c r="E29" s="479"/>
      <c r="F29" s="479"/>
      <c r="G29" s="480"/>
      <c r="H29" s="481">
        <v>789889</v>
      </c>
      <c r="I29" s="482"/>
      <c r="J29" s="482"/>
      <c r="K29" s="482"/>
      <c r="L29" s="482"/>
      <c r="M29" s="482"/>
      <c r="N29" s="482"/>
      <c r="O29" s="482">
        <v>0</v>
      </c>
      <c r="P29" s="482"/>
      <c r="Q29" s="482"/>
      <c r="R29" s="482"/>
      <c r="S29" s="482"/>
      <c r="T29" s="482"/>
      <c r="U29" s="482">
        <v>788873</v>
      </c>
      <c r="V29" s="482"/>
      <c r="W29" s="482"/>
      <c r="X29" s="482"/>
      <c r="Y29" s="482"/>
      <c r="Z29" s="482"/>
      <c r="AA29" s="483">
        <v>788873</v>
      </c>
      <c r="AB29" s="484"/>
      <c r="AC29" s="484"/>
      <c r="AD29" s="484"/>
      <c r="AE29" s="484"/>
      <c r="AF29" s="484"/>
      <c r="AG29" s="485"/>
      <c r="AH29" s="337"/>
      <c r="AI29" s="334"/>
    </row>
    <row r="30" spans="1:35" s="3" customFormat="1" ht="13.5" customHeight="1">
      <c r="A30" s="4"/>
      <c r="B30" s="5"/>
      <c r="C30" s="5"/>
      <c r="D30" s="5"/>
      <c r="E30" s="8"/>
      <c r="F30" s="8"/>
      <c r="G30" s="9" t="s">
        <v>4</v>
      </c>
      <c r="H30" s="439" t="s">
        <v>5</v>
      </c>
      <c r="I30" s="440"/>
      <c r="J30" s="440"/>
      <c r="K30" s="440"/>
      <c r="L30" s="440"/>
      <c r="M30" s="440"/>
      <c r="N30" s="437"/>
      <c r="O30" s="443">
        <v>0</v>
      </c>
      <c r="P30" s="444"/>
      <c r="Q30" s="444"/>
      <c r="R30" s="444"/>
      <c r="S30" s="444"/>
      <c r="T30" s="444"/>
      <c r="U30" s="443">
        <v>99.87</v>
      </c>
      <c r="V30" s="444"/>
      <c r="W30" s="444"/>
      <c r="X30" s="444"/>
      <c r="Y30" s="444"/>
      <c r="Z30" s="444"/>
      <c r="AA30" s="486">
        <v>99.87</v>
      </c>
      <c r="AB30" s="487"/>
      <c r="AC30" s="487"/>
      <c r="AD30" s="487"/>
      <c r="AE30" s="487"/>
      <c r="AF30" s="487"/>
      <c r="AG30" s="488"/>
      <c r="AH30" s="338"/>
      <c r="AI30" s="336"/>
    </row>
    <row r="31" spans="1:35" s="3" customFormat="1" ht="18" customHeight="1">
      <c r="A31" s="478" t="s">
        <v>16</v>
      </c>
      <c r="B31" s="479"/>
      <c r="C31" s="479"/>
      <c r="D31" s="479"/>
      <c r="E31" s="479"/>
      <c r="F31" s="479"/>
      <c r="G31" s="480"/>
      <c r="H31" s="481">
        <v>115014</v>
      </c>
      <c r="I31" s="482"/>
      <c r="J31" s="482"/>
      <c r="K31" s="482"/>
      <c r="L31" s="482"/>
      <c r="M31" s="482"/>
      <c r="N31" s="482"/>
      <c r="O31" s="482">
        <v>28593</v>
      </c>
      <c r="P31" s="482"/>
      <c r="Q31" s="482"/>
      <c r="R31" s="482"/>
      <c r="S31" s="482"/>
      <c r="T31" s="482"/>
      <c r="U31" s="482">
        <v>81766</v>
      </c>
      <c r="V31" s="482"/>
      <c r="W31" s="482"/>
      <c r="X31" s="482"/>
      <c r="Y31" s="482"/>
      <c r="Z31" s="482"/>
      <c r="AA31" s="483">
        <v>110359</v>
      </c>
      <c r="AB31" s="484"/>
      <c r="AC31" s="484"/>
      <c r="AD31" s="484"/>
      <c r="AE31" s="484"/>
      <c r="AF31" s="484"/>
      <c r="AG31" s="485"/>
      <c r="AH31" s="337"/>
      <c r="AI31" s="334"/>
    </row>
    <row r="32" spans="1:35" s="3" customFormat="1" ht="13.5" customHeight="1">
      <c r="A32" s="4"/>
      <c r="B32" s="5"/>
      <c r="C32" s="5"/>
      <c r="D32" s="5"/>
      <c r="E32" s="8"/>
      <c r="F32" s="8"/>
      <c r="G32" s="9" t="s">
        <v>4</v>
      </c>
      <c r="H32" s="439" t="s">
        <v>5</v>
      </c>
      <c r="I32" s="440"/>
      <c r="J32" s="440"/>
      <c r="K32" s="440"/>
      <c r="L32" s="440"/>
      <c r="M32" s="440"/>
      <c r="N32" s="437"/>
      <c r="O32" s="443">
        <v>24.86</v>
      </c>
      <c r="P32" s="444"/>
      <c r="Q32" s="444"/>
      <c r="R32" s="444"/>
      <c r="S32" s="444"/>
      <c r="T32" s="444"/>
      <c r="U32" s="443">
        <v>71.09</v>
      </c>
      <c r="V32" s="444"/>
      <c r="W32" s="444"/>
      <c r="X32" s="444"/>
      <c r="Y32" s="444"/>
      <c r="Z32" s="444"/>
      <c r="AA32" s="486">
        <v>95.95</v>
      </c>
      <c r="AB32" s="487"/>
      <c r="AC32" s="487"/>
      <c r="AD32" s="487"/>
      <c r="AE32" s="487"/>
      <c r="AF32" s="487"/>
      <c r="AG32" s="488"/>
      <c r="AH32" s="338"/>
      <c r="AI32" s="336"/>
    </row>
    <row r="33" spans="1:36" s="3" customFormat="1" ht="18" customHeight="1">
      <c r="A33" s="478" t="s">
        <v>17</v>
      </c>
      <c r="B33" s="479"/>
      <c r="C33" s="479"/>
      <c r="D33" s="479"/>
      <c r="E33" s="479"/>
      <c r="F33" s="479"/>
      <c r="G33" s="480"/>
      <c r="H33" s="481">
        <v>3119</v>
      </c>
      <c r="I33" s="482"/>
      <c r="J33" s="482"/>
      <c r="K33" s="482"/>
      <c r="L33" s="482"/>
      <c r="M33" s="482"/>
      <c r="N33" s="482"/>
      <c r="O33" s="482">
        <v>2921</v>
      </c>
      <c r="P33" s="482"/>
      <c r="Q33" s="482"/>
      <c r="R33" s="482"/>
      <c r="S33" s="482"/>
      <c r="T33" s="482"/>
      <c r="U33" s="482">
        <v>-2</v>
      </c>
      <c r="V33" s="482"/>
      <c r="W33" s="482"/>
      <c r="X33" s="482"/>
      <c r="Y33" s="482"/>
      <c r="Z33" s="482"/>
      <c r="AA33" s="483">
        <v>2919</v>
      </c>
      <c r="AB33" s="484"/>
      <c r="AC33" s="484"/>
      <c r="AD33" s="484"/>
      <c r="AE33" s="484"/>
      <c r="AF33" s="484"/>
      <c r="AG33" s="485"/>
      <c r="AH33" s="337"/>
      <c r="AI33" s="334"/>
    </row>
    <row r="34" spans="1:36" s="3" customFormat="1" ht="13.5" customHeight="1">
      <c r="A34" s="4"/>
      <c r="B34" s="5"/>
      <c r="C34" s="5"/>
      <c r="D34" s="5"/>
      <c r="E34" s="8"/>
      <c r="F34" s="8"/>
      <c r="G34" s="9" t="s">
        <v>4</v>
      </c>
      <c r="H34" s="439" t="s">
        <v>5</v>
      </c>
      <c r="I34" s="440"/>
      <c r="J34" s="440"/>
      <c r="K34" s="440"/>
      <c r="L34" s="440"/>
      <c r="M34" s="440"/>
      <c r="N34" s="437"/>
      <c r="O34" s="443">
        <v>93.65</v>
      </c>
      <c r="P34" s="444"/>
      <c r="Q34" s="444"/>
      <c r="R34" s="444"/>
      <c r="S34" s="444"/>
      <c r="T34" s="444"/>
      <c r="U34" s="443">
        <v>-0.06</v>
      </c>
      <c r="V34" s="444"/>
      <c r="W34" s="444"/>
      <c r="X34" s="444"/>
      <c r="Y34" s="444"/>
      <c r="Z34" s="444"/>
      <c r="AA34" s="486">
        <v>93.59</v>
      </c>
      <c r="AB34" s="487"/>
      <c r="AC34" s="487"/>
      <c r="AD34" s="487"/>
      <c r="AE34" s="487"/>
      <c r="AF34" s="487"/>
      <c r="AG34" s="488"/>
      <c r="AH34" s="338"/>
      <c r="AI34" s="336"/>
    </row>
    <row r="35" spans="1:36" s="3" customFormat="1" ht="18" customHeight="1">
      <c r="A35" s="478" t="s">
        <v>18</v>
      </c>
      <c r="B35" s="479"/>
      <c r="C35" s="479"/>
      <c r="D35" s="479"/>
      <c r="E35" s="479"/>
      <c r="F35" s="479"/>
      <c r="G35" s="480"/>
      <c r="H35" s="481">
        <v>10000</v>
      </c>
      <c r="I35" s="482"/>
      <c r="J35" s="482"/>
      <c r="K35" s="482"/>
      <c r="L35" s="482"/>
      <c r="M35" s="482"/>
      <c r="N35" s="482"/>
      <c r="O35" s="482">
        <v>0</v>
      </c>
      <c r="P35" s="482"/>
      <c r="Q35" s="482"/>
      <c r="R35" s="482"/>
      <c r="S35" s="482"/>
      <c r="T35" s="482"/>
      <c r="U35" s="482">
        <v>0</v>
      </c>
      <c r="V35" s="482"/>
      <c r="W35" s="482"/>
      <c r="X35" s="482"/>
      <c r="Y35" s="482"/>
      <c r="Z35" s="482"/>
      <c r="AA35" s="483">
        <v>0</v>
      </c>
      <c r="AB35" s="484"/>
      <c r="AC35" s="484"/>
      <c r="AD35" s="484"/>
      <c r="AE35" s="484"/>
      <c r="AF35" s="484"/>
      <c r="AG35" s="485"/>
      <c r="AH35" s="337"/>
      <c r="AI35" s="334"/>
    </row>
    <row r="36" spans="1:36" s="3" customFormat="1" ht="13.5" customHeight="1">
      <c r="A36" s="4"/>
      <c r="B36" s="5"/>
      <c r="C36" s="5"/>
      <c r="D36" s="5"/>
      <c r="E36" s="8"/>
      <c r="F36" s="8"/>
      <c r="G36" s="9" t="s">
        <v>4</v>
      </c>
      <c r="H36" s="439" t="s">
        <v>5</v>
      </c>
      <c r="I36" s="440"/>
      <c r="J36" s="440"/>
      <c r="K36" s="440"/>
      <c r="L36" s="440"/>
      <c r="M36" s="440"/>
      <c r="N36" s="437"/>
      <c r="O36" s="443">
        <v>0</v>
      </c>
      <c r="P36" s="444"/>
      <c r="Q36" s="444"/>
      <c r="R36" s="444"/>
      <c r="S36" s="444"/>
      <c r="T36" s="444"/>
      <c r="U36" s="443">
        <v>0</v>
      </c>
      <c r="V36" s="444"/>
      <c r="W36" s="444"/>
      <c r="X36" s="444"/>
      <c r="Y36" s="444"/>
      <c r="Z36" s="444"/>
      <c r="AA36" s="486">
        <v>0</v>
      </c>
      <c r="AB36" s="487"/>
      <c r="AC36" s="487"/>
      <c r="AD36" s="487"/>
      <c r="AE36" s="487"/>
      <c r="AF36" s="487"/>
      <c r="AG36" s="488"/>
      <c r="AH36" s="338"/>
      <c r="AI36" s="336"/>
    </row>
    <row r="37" spans="1:36" s="10" customFormat="1" ht="18" customHeight="1">
      <c r="A37" s="490" t="s">
        <v>13</v>
      </c>
      <c r="B37" s="491"/>
      <c r="C37" s="491"/>
      <c r="D37" s="491"/>
      <c r="E37" s="491"/>
      <c r="F37" s="491"/>
      <c r="G37" s="492"/>
      <c r="H37" s="493">
        <v>2406183</v>
      </c>
      <c r="I37" s="494"/>
      <c r="J37" s="494"/>
      <c r="K37" s="494"/>
      <c r="L37" s="494"/>
      <c r="M37" s="494"/>
      <c r="N37" s="494"/>
      <c r="O37" s="494">
        <v>663170</v>
      </c>
      <c r="P37" s="494"/>
      <c r="Q37" s="494"/>
      <c r="R37" s="494"/>
      <c r="S37" s="494"/>
      <c r="T37" s="494"/>
      <c r="U37" s="494">
        <v>1521394</v>
      </c>
      <c r="V37" s="494"/>
      <c r="W37" s="494"/>
      <c r="X37" s="494"/>
      <c r="Y37" s="494"/>
      <c r="Z37" s="494"/>
      <c r="AA37" s="495">
        <v>2184564</v>
      </c>
      <c r="AB37" s="496"/>
      <c r="AC37" s="496"/>
      <c r="AD37" s="496"/>
      <c r="AE37" s="496"/>
      <c r="AF37" s="496"/>
      <c r="AG37" s="497"/>
      <c r="AH37" s="339"/>
      <c r="AI37" s="334"/>
      <c r="AJ37" s="3"/>
    </row>
    <row r="38" spans="1:36" s="3" customFormat="1" ht="13.5" customHeight="1">
      <c r="A38" s="4"/>
      <c r="B38" s="5"/>
      <c r="C38" s="5"/>
      <c r="D38" s="5"/>
      <c r="E38" s="8"/>
      <c r="F38" s="8"/>
      <c r="G38" s="9" t="s">
        <v>4</v>
      </c>
      <c r="H38" s="439" t="s">
        <v>5</v>
      </c>
      <c r="I38" s="440"/>
      <c r="J38" s="440"/>
      <c r="K38" s="440"/>
      <c r="L38" s="440"/>
      <c r="M38" s="440"/>
      <c r="N38" s="437"/>
      <c r="O38" s="443">
        <v>27.56</v>
      </c>
      <c r="P38" s="444"/>
      <c r="Q38" s="444"/>
      <c r="R38" s="444"/>
      <c r="S38" s="444"/>
      <c r="T38" s="444"/>
      <c r="U38" s="443">
        <v>63.23</v>
      </c>
      <c r="V38" s="444"/>
      <c r="W38" s="444"/>
      <c r="X38" s="444"/>
      <c r="Y38" s="444"/>
      <c r="Z38" s="444"/>
      <c r="AA38" s="486">
        <v>90.79</v>
      </c>
      <c r="AB38" s="487"/>
      <c r="AC38" s="487"/>
      <c r="AD38" s="487"/>
      <c r="AE38" s="487"/>
      <c r="AF38" s="487"/>
      <c r="AG38" s="488"/>
      <c r="AH38" s="338"/>
      <c r="AI38" s="336"/>
    </row>
    <row r="39" spans="1:36" s="3" customFormat="1"/>
    <row r="40" spans="1:36" s="3" customFormat="1"/>
    <row r="41" spans="1:36" s="3" customFormat="1"/>
    <row r="42" spans="1:36" s="3" customFormat="1"/>
    <row r="43" spans="1:36" s="3" customFormat="1"/>
    <row r="44" spans="1:36" s="3" customFormat="1"/>
    <row r="45" spans="1:36" s="3" customFormat="1"/>
    <row r="46" spans="1:36" s="3" customFormat="1"/>
    <row r="47" spans="1:36" s="3" customFormat="1"/>
    <row r="48" spans="1:36" s="3" customFormat="1"/>
    <row r="49" spans="1:35" s="3" customFormat="1"/>
    <row r="50" spans="1:35" s="3" customFormat="1"/>
    <row r="51" spans="1:35" s="3" customFormat="1">
      <c r="A51" s="10" t="s">
        <v>19</v>
      </c>
    </row>
    <row r="52" spans="1:35" s="3" customFormat="1">
      <c r="A52" s="10"/>
    </row>
    <row r="53" spans="1:35" s="3" customFormat="1">
      <c r="A53" s="10"/>
      <c r="B53" s="3" t="s">
        <v>9</v>
      </c>
      <c r="AG53" s="11" t="s">
        <v>10</v>
      </c>
      <c r="AH53" s="11"/>
    </row>
    <row r="54" spans="1:35" s="3" customFormat="1" ht="18" customHeight="1">
      <c r="A54" s="498" t="s">
        <v>11</v>
      </c>
      <c r="B54" s="499"/>
      <c r="C54" s="499"/>
      <c r="D54" s="499"/>
      <c r="E54" s="499"/>
      <c r="F54" s="499"/>
      <c r="G54" s="500"/>
      <c r="H54" s="504" t="s">
        <v>205</v>
      </c>
      <c r="I54" s="505"/>
      <c r="J54" s="505"/>
      <c r="K54" s="505"/>
      <c r="L54" s="505"/>
      <c r="M54" s="505"/>
      <c r="N54" s="505"/>
      <c r="O54" s="507" t="s">
        <v>206</v>
      </c>
      <c r="P54" s="508"/>
      <c r="Q54" s="508"/>
      <c r="R54" s="508"/>
      <c r="S54" s="508"/>
      <c r="T54" s="509"/>
      <c r="U54" s="504" t="s">
        <v>208</v>
      </c>
      <c r="V54" s="505"/>
      <c r="W54" s="505"/>
      <c r="X54" s="505"/>
      <c r="Y54" s="505"/>
      <c r="Z54" s="505"/>
      <c r="AA54" s="504" t="s">
        <v>207</v>
      </c>
      <c r="AB54" s="505"/>
      <c r="AC54" s="505"/>
      <c r="AD54" s="505"/>
      <c r="AE54" s="505"/>
      <c r="AF54" s="505"/>
      <c r="AG54" s="513"/>
      <c r="AH54" s="372"/>
    </row>
    <row r="55" spans="1:35" s="3" customFormat="1" ht="18" customHeight="1">
      <c r="A55" s="501"/>
      <c r="B55" s="502"/>
      <c r="C55" s="502"/>
      <c r="D55" s="502"/>
      <c r="E55" s="502"/>
      <c r="F55" s="502"/>
      <c r="G55" s="503"/>
      <c r="H55" s="506"/>
      <c r="I55" s="506"/>
      <c r="J55" s="506"/>
      <c r="K55" s="506"/>
      <c r="L55" s="506"/>
      <c r="M55" s="506"/>
      <c r="N55" s="506"/>
      <c r="O55" s="510"/>
      <c r="P55" s="511"/>
      <c r="Q55" s="511"/>
      <c r="R55" s="511"/>
      <c r="S55" s="511"/>
      <c r="T55" s="512"/>
      <c r="U55" s="506"/>
      <c r="V55" s="506"/>
      <c r="W55" s="506"/>
      <c r="X55" s="506"/>
      <c r="Y55" s="506"/>
      <c r="Z55" s="506"/>
      <c r="AA55" s="506"/>
      <c r="AB55" s="506"/>
      <c r="AC55" s="506"/>
      <c r="AD55" s="506"/>
      <c r="AE55" s="506"/>
      <c r="AF55" s="506"/>
      <c r="AG55" s="514"/>
      <c r="AH55" s="372"/>
      <c r="AI55" s="12"/>
    </row>
    <row r="56" spans="1:35" s="3" customFormat="1" ht="18" customHeight="1">
      <c r="A56" s="478" t="s">
        <v>20</v>
      </c>
      <c r="B56" s="479"/>
      <c r="C56" s="479"/>
      <c r="D56" s="479"/>
      <c r="E56" s="479"/>
      <c r="F56" s="479"/>
      <c r="G56" s="480"/>
      <c r="H56" s="481">
        <v>200000</v>
      </c>
      <c r="I56" s="482"/>
      <c r="J56" s="482"/>
      <c r="K56" s="482"/>
      <c r="L56" s="482"/>
      <c r="M56" s="482"/>
      <c r="N56" s="482"/>
      <c r="O56" s="482">
        <v>0</v>
      </c>
      <c r="P56" s="482"/>
      <c r="Q56" s="482"/>
      <c r="R56" s="482"/>
      <c r="S56" s="482"/>
      <c r="T56" s="482"/>
      <c r="U56" s="482">
        <v>200000</v>
      </c>
      <c r="V56" s="482"/>
      <c r="W56" s="482"/>
      <c r="X56" s="482"/>
      <c r="Y56" s="482"/>
      <c r="Z56" s="482"/>
      <c r="AA56" s="483">
        <v>200000</v>
      </c>
      <c r="AB56" s="484"/>
      <c r="AC56" s="484"/>
      <c r="AD56" s="484"/>
      <c r="AE56" s="484"/>
      <c r="AF56" s="484"/>
      <c r="AG56" s="485"/>
      <c r="AH56" s="337"/>
      <c r="AI56" s="334"/>
    </row>
    <row r="57" spans="1:35" s="3" customFormat="1" ht="13.5" customHeight="1">
      <c r="A57" s="4"/>
      <c r="B57" s="5"/>
      <c r="C57" s="5"/>
      <c r="D57" s="5"/>
      <c r="E57" s="8"/>
      <c r="F57" s="8"/>
      <c r="G57" s="9" t="s">
        <v>4</v>
      </c>
      <c r="H57" s="439" t="s">
        <v>5</v>
      </c>
      <c r="I57" s="440"/>
      <c r="J57" s="440"/>
      <c r="K57" s="440"/>
      <c r="L57" s="440"/>
      <c r="M57" s="440"/>
      <c r="N57" s="437"/>
      <c r="O57" s="443">
        <v>0</v>
      </c>
      <c r="P57" s="444"/>
      <c r="Q57" s="444"/>
      <c r="R57" s="444"/>
      <c r="S57" s="444"/>
      <c r="T57" s="444"/>
      <c r="U57" s="443">
        <v>100</v>
      </c>
      <c r="V57" s="444"/>
      <c r="W57" s="444"/>
      <c r="X57" s="444"/>
      <c r="Y57" s="444"/>
      <c r="Z57" s="444"/>
      <c r="AA57" s="486">
        <v>100</v>
      </c>
      <c r="AB57" s="487"/>
      <c r="AC57" s="487"/>
      <c r="AD57" s="487"/>
      <c r="AE57" s="487"/>
      <c r="AF57" s="487"/>
      <c r="AG57" s="488"/>
      <c r="AH57" s="338"/>
      <c r="AI57" s="336"/>
    </row>
    <row r="58" spans="1:35" s="3" customFormat="1" ht="18" customHeight="1">
      <c r="A58" s="478" t="s">
        <v>252</v>
      </c>
      <c r="B58" s="479"/>
      <c r="C58" s="479"/>
      <c r="D58" s="479"/>
      <c r="E58" s="479"/>
      <c r="F58" s="479"/>
      <c r="G58" s="480"/>
      <c r="H58" s="481">
        <v>1</v>
      </c>
      <c r="I58" s="482"/>
      <c r="J58" s="482"/>
      <c r="K58" s="482"/>
      <c r="L58" s="482"/>
      <c r="M58" s="482"/>
      <c r="N58" s="482"/>
      <c r="O58" s="482">
        <v>0</v>
      </c>
      <c r="P58" s="482"/>
      <c r="Q58" s="482"/>
      <c r="R58" s="482"/>
      <c r="S58" s="482"/>
      <c r="T58" s="482"/>
      <c r="U58" s="482">
        <v>0</v>
      </c>
      <c r="V58" s="482"/>
      <c r="W58" s="482"/>
      <c r="X58" s="482"/>
      <c r="Y58" s="482"/>
      <c r="Z58" s="482"/>
      <c r="AA58" s="483">
        <v>0</v>
      </c>
      <c r="AB58" s="484"/>
      <c r="AC58" s="484"/>
      <c r="AD58" s="484"/>
      <c r="AE58" s="484"/>
      <c r="AF58" s="484"/>
      <c r="AG58" s="485"/>
      <c r="AH58" s="337"/>
      <c r="AI58" s="334"/>
    </row>
    <row r="59" spans="1:35" s="3" customFormat="1" ht="13.5" customHeight="1">
      <c r="A59" s="4"/>
      <c r="B59" s="5"/>
      <c r="C59" s="5"/>
      <c r="D59" s="5"/>
      <c r="E59" s="8"/>
      <c r="F59" s="8"/>
      <c r="G59" s="9" t="s">
        <v>4</v>
      </c>
      <c r="H59" s="439" t="s">
        <v>5</v>
      </c>
      <c r="I59" s="440"/>
      <c r="J59" s="440"/>
      <c r="K59" s="440"/>
      <c r="L59" s="440"/>
      <c r="M59" s="440"/>
      <c r="N59" s="437"/>
      <c r="O59" s="443">
        <v>0</v>
      </c>
      <c r="P59" s="444"/>
      <c r="Q59" s="444"/>
      <c r="R59" s="444"/>
      <c r="S59" s="444"/>
      <c r="T59" s="444"/>
      <c r="U59" s="443">
        <v>0</v>
      </c>
      <c r="V59" s="444"/>
      <c r="W59" s="444"/>
      <c r="X59" s="444"/>
      <c r="Y59" s="444"/>
      <c r="Z59" s="444"/>
      <c r="AA59" s="486">
        <v>0</v>
      </c>
      <c r="AB59" s="487"/>
      <c r="AC59" s="487"/>
      <c r="AD59" s="487"/>
      <c r="AE59" s="487"/>
      <c r="AF59" s="487"/>
      <c r="AG59" s="488"/>
      <c r="AH59" s="338"/>
      <c r="AI59" s="336"/>
    </row>
    <row r="60" spans="1:35" s="3" customFormat="1" ht="18" customHeight="1">
      <c r="A60" s="478" t="s">
        <v>253</v>
      </c>
      <c r="B60" s="479"/>
      <c r="C60" s="479"/>
      <c r="D60" s="479"/>
      <c r="E60" s="479"/>
      <c r="F60" s="479"/>
      <c r="G60" s="480"/>
      <c r="H60" s="481">
        <v>6000</v>
      </c>
      <c r="I60" s="482"/>
      <c r="J60" s="482"/>
      <c r="K60" s="482"/>
      <c r="L60" s="482"/>
      <c r="M60" s="482"/>
      <c r="N60" s="482"/>
      <c r="O60" s="482">
        <v>0</v>
      </c>
      <c r="P60" s="482"/>
      <c r="Q60" s="482"/>
      <c r="R60" s="482"/>
      <c r="S60" s="482"/>
      <c r="T60" s="482"/>
      <c r="U60" s="482">
        <v>5211</v>
      </c>
      <c r="V60" s="482"/>
      <c r="W60" s="482"/>
      <c r="X60" s="482"/>
      <c r="Y60" s="482"/>
      <c r="Z60" s="482"/>
      <c r="AA60" s="483">
        <v>5211</v>
      </c>
      <c r="AB60" s="484"/>
      <c r="AC60" s="484"/>
      <c r="AD60" s="484"/>
      <c r="AE60" s="484"/>
      <c r="AF60" s="484"/>
      <c r="AG60" s="485"/>
      <c r="AH60" s="337"/>
      <c r="AI60" s="334"/>
    </row>
    <row r="61" spans="1:35" s="3" customFormat="1" ht="13.5" customHeight="1">
      <c r="A61" s="4"/>
      <c r="B61" s="5"/>
      <c r="C61" s="5"/>
      <c r="D61" s="5"/>
      <c r="E61" s="8"/>
      <c r="F61" s="8"/>
      <c r="G61" s="9" t="s">
        <v>4</v>
      </c>
      <c r="H61" s="439" t="s">
        <v>5</v>
      </c>
      <c r="I61" s="440"/>
      <c r="J61" s="440"/>
      <c r="K61" s="440"/>
      <c r="L61" s="440"/>
      <c r="M61" s="440"/>
      <c r="N61" s="437"/>
      <c r="O61" s="443">
        <v>0</v>
      </c>
      <c r="P61" s="444"/>
      <c r="Q61" s="444"/>
      <c r="R61" s="444"/>
      <c r="S61" s="444"/>
      <c r="T61" s="444"/>
      <c r="U61" s="443">
        <v>86.85</v>
      </c>
      <c r="V61" s="444"/>
      <c r="W61" s="444"/>
      <c r="X61" s="444"/>
      <c r="Y61" s="444"/>
      <c r="Z61" s="444"/>
      <c r="AA61" s="486">
        <v>86.85</v>
      </c>
      <c r="AB61" s="487"/>
      <c r="AC61" s="487"/>
      <c r="AD61" s="487"/>
      <c r="AE61" s="487"/>
      <c r="AF61" s="487"/>
      <c r="AG61" s="488"/>
      <c r="AH61" s="338"/>
      <c r="AI61" s="336"/>
    </row>
    <row r="62" spans="1:35" s="3" customFormat="1" ht="13.5" customHeight="1">
      <c r="A62" s="478" t="s">
        <v>21</v>
      </c>
      <c r="B62" s="479"/>
      <c r="C62" s="479"/>
      <c r="D62" s="479"/>
      <c r="E62" s="479"/>
      <c r="F62" s="479"/>
      <c r="G62" s="480"/>
      <c r="H62" s="481">
        <v>2</v>
      </c>
      <c r="I62" s="482"/>
      <c r="J62" s="482"/>
      <c r="K62" s="482"/>
      <c r="L62" s="482"/>
      <c r="M62" s="482"/>
      <c r="N62" s="482"/>
      <c r="O62" s="482">
        <v>0</v>
      </c>
      <c r="P62" s="482"/>
      <c r="Q62" s="482"/>
      <c r="R62" s="482"/>
      <c r="S62" s="482"/>
      <c r="T62" s="482"/>
      <c r="U62" s="482">
        <f>AA62-O62</f>
        <v>555</v>
      </c>
      <c r="V62" s="482"/>
      <c r="W62" s="482"/>
      <c r="X62" s="482"/>
      <c r="Y62" s="482"/>
      <c r="Z62" s="482"/>
      <c r="AA62" s="483">
        <v>555</v>
      </c>
      <c r="AB62" s="484"/>
      <c r="AC62" s="484"/>
      <c r="AD62" s="484"/>
      <c r="AE62" s="484"/>
      <c r="AF62" s="484"/>
      <c r="AG62" s="485"/>
      <c r="AH62" s="338"/>
      <c r="AI62" s="334"/>
    </row>
    <row r="63" spans="1:35" s="3" customFormat="1" ht="13.5" customHeight="1">
      <c r="A63" s="4"/>
      <c r="B63" s="5"/>
      <c r="C63" s="5"/>
      <c r="D63" s="5"/>
      <c r="E63" s="8"/>
      <c r="F63" s="8"/>
      <c r="G63" s="9" t="s">
        <v>4</v>
      </c>
      <c r="H63" s="439" t="s">
        <v>5</v>
      </c>
      <c r="I63" s="440"/>
      <c r="J63" s="440"/>
      <c r="K63" s="440"/>
      <c r="L63" s="440"/>
      <c r="M63" s="440"/>
      <c r="N63" s="437"/>
      <c r="O63" s="443">
        <v>0</v>
      </c>
      <c r="P63" s="444"/>
      <c r="Q63" s="444"/>
      <c r="R63" s="444"/>
      <c r="S63" s="444"/>
      <c r="T63" s="444"/>
      <c r="U63" s="443">
        <v>27750</v>
      </c>
      <c r="V63" s="444"/>
      <c r="W63" s="444"/>
      <c r="X63" s="444"/>
      <c r="Y63" s="444"/>
      <c r="Z63" s="444"/>
      <c r="AA63" s="486">
        <v>27750</v>
      </c>
      <c r="AB63" s="487"/>
      <c r="AC63" s="487"/>
      <c r="AD63" s="487"/>
      <c r="AE63" s="487"/>
      <c r="AF63" s="487"/>
      <c r="AG63" s="488"/>
      <c r="AH63" s="338"/>
      <c r="AI63" s="336"/>
    </row>
    <row r="64" spans="1:35" s="10" customFormat="1" ht="18" customHeight="1">
      <c r="A64" s="490" t="s">
        <v>13</v>
      </c>
      <c r="B64" s="491"/>
      <c r="C64" s="491"/>
      <c r="D64" s="491"/>
      <c r="E64" s="491"/>
      <c r="F64" s="491"/>
      <c r="G64" s="492"/>
      <c r="H64" s="493">
        <v>206003</v>
      </c>
      <c r="I64" s="494"/>
      <c r="J64" s="494"/>
      <c r="K64" s="494"/>
      <c r="L64" s="494"/>
      <c r="M64" s="494"/>
      <c r="N64" s="494"/>
      <c r="O64" s="494">
        <f>O56+O58+O60+O62</f>
        <v>0</v>
      </c>
      <c r="P64" s="494"/>
      <c r="Q64" s="494"/>
      <c r="R64" s="494"/>
      <c r="S64" s="494"/>
      <c r="T64" s="494"/>
      <c r="U64" s="494">
        <v>205766</v>
      </c>
      <c r="V64" s="494"/>
      <c r="W64" s="494"/>
      <c r="X64" s="494"/>
      <c r="Y64" s="494"/>
      <c r="Z64" s="494"/>
      <c r="AA64" s="495">
        <v>205766</v>
      </c>
      <c r="AB64" s="496"/>
      <c r="AC64" s="496"/>
      <c r="AD64" s="496"/>
      <c r="AE64" s="496"/>
      <c r="AF64" s="496"/>
      <c r="AG64" s="497"/>
      <c r="AH64" s="339"/>
      <c r="AI64" s="334"/>
    </row>
    <row r="65" spans="1:35" s="3" customFormat="1" ht="13.5" customHeight="1">
      <c r="A65" s="4"/>
      <c r="B65" s="5"/>
      <c r="C65" s="5"/>
      <c r="D65" s="5"/>
      <c r="E65" s="8"/>
      <c r="F65" s="8"/>
      <c r="G65" s="9" t="s">
        <v>4</v>
      </c>
      <c r="H65" s="439" t="s">
        <v>5</v>
      </c>
      <c r="I65" s="440"/>
      <c r="J65" s="440"/>
      <c r="K65" s="440"/>
      <c r="L65" s="440"/>
      <c r="M65" s="440"/>
      <c r="N65" s="437"/>
      <c r="O65" s="443">
        <v>0</v>
      </c>
      <c r="P65" s="444"/>
      <c r="Q65" s="444"/>
      <c r="R65" s="444"/>
      <c r="S65" s="444"/>
      <c r="T65" s="444"/>
      <c r="U65" s="443">
        <v>99.88</v>
      </c>
      <c r="V65" s="444"/>
      <c r="W65" s="444"/>
      <c r="X65" s="444"/>
      <c r="Y65" s="444"/>
      <c r="Z65" s="444"/>
      <c r="AA65" s="486">
        <v>99.88</v>
      </c>
      <c r="AB65" s="487"/>
      <c r="AC65" s="487"/>
      <c r="AD65" s="487"/>
      <c r="AE65" s="487"/>
      <c r="AF65" s="487"/>
      <c r="AG65" s="488"/>
      <c r="AH65" s="338"/>
      <c r="AI65" s="336"/>
    </row>
    <row r="66" spans="1:35" s="3" customFormat="1">
      <c r="AI66" s="12"/>
    </row>
    <row r="67" spans="1:35" s="3" customFormat="1">
      <c r="A67" s="10"/>
      <c r="B67" s="3" t="s">
        <v>14</v>
      </c>
      <c r="AG67" s="11" t="s">
        <v>10</v>
      </c>
      <c r="AH67" s="11"/>
      <c r="AI67" s="12"/>
    </row>
    <row r="68" spans="1:35" s="3" customFormat="1" ht="18" customHeight="1">
      <c r="A68" s="498" t="s">
        <v>11</v>
      </c>
      <c r="B68" s="499"/>
      <c r="C68" s="499"/>
      <c r="D68" s="499"/>
      <c r="E68" s="499"/>
      <c r="F68" s="499"/>
      <c r="G68" s="500"/>
      <c r="H68" s="504" t="s">
        <v>205</v>
      </c>
      <c r="I68" s="505"/>
      <c r="J68" s="505"/>
      <c r="K68" s="505"/>
      <c r="L68" s="505"/>
      <c r="M68" s="505"/>
      <c r="N68" s="505"/>
      <c r="O68" s="507" t="s">
        <v>206</v>
      </c>
      <c r="P68" s="508"/>
      <c r="Q68" s="508"/>
      <c r="R68" s="508"/>
      <c r="S68" s="508"/>
      <c r="T68" s="509"/>
      <c r="U68" s="504" t="s">
        <v>208</v>
      </c>
      <c r="V68" s="505"/>
      <c r="W68" s="505"/>
      <c r="X68" s="505"/>
      <c r="Y68" s="505"/>
      <c r="Z68" s="505"/>
      <c r="AA68" s="504" t="s">
        <v>207</v>
      </c>
      <c r="AB68" s="505"/>
      <c r="AC68" s="505"/>
      <c r="AD68" s="505"/>
      <c r="AE68" s="505"/>
      <c r="AF68" s="505"/>
      <c r="AG68" s="513"/>
      <c r="AH68" s="372"/>
    </row>
    <row r="69" spans="1:35" s="3" customFormat="1" ht="18" customHeight="1">
      <c r="A69" s="501"/>
      <c r="B69" s="502"/>
      <c r="C69" s="502"/>
      <c r="D69" s="502"/>
      <c r="E69" s="502"/>
      <c r="F69" s="502"/>
      <c r="G69" s="503"/>
      <c r="H69" s="506"/>
      <c r="I69" s="506"/>
      <c r="J69" s="506"/>
      <c r="K69" s="506"/>
      <c r="L69" s="506"/>
      <c r="M69" s="506"/>
      <c r="N69" s="506"/>
      <c r="O69" s="510"/>
      <c r="P69" s="511"/>
      <c r="Q69" s="511"/>
      <c r="R69" s="511"/>
      <c r="S69" s="511"/>
      <c r="T69" s="512"/>
      <c r="U69" s="506"/>
      <c r="V69" s="506"/>
      <c r="W69" s="506"/>
      <c r="X69" s="506"/>
      <c r="Y69" s="506"/>
      <c r="Z69" s="506"/>
      <c r="AA69" s="506"/>
      <c r="AB69" s="506"/>
      <c r="AC69" s="506"/>
      <c r="AD69" s="506"/>
      <c r="AE69" s="506"/>
      <c r="AF69" s="506"/>
      <c r="AG69" s="514"/>
      <c r="AH69" s="372"/>
    </row>
    <row r="70" spans="1:35" s="3" customFormat="1" ht="18" customHeight="1">
      <c r="A70" s="478" t="s">
        <v>22</v>
      </c>
      <c r="B70" s="479"/>
      <c r="C70" s="479"/>
      <c r="D70" s="479"/>
      <c r="E70" s="479"/>
      <c r="F70" s="479"/>
      <c r="G70" s="480"/>
      <c r="H70" s="481">
        <v>1280022</v>
      </c>
      <c r="I70" s="482"/>
      <c r="J70" s="482"/>
      <c r="K70" s="482"/>
      <c r="L70" s="482"/>
      <c r="M70" s="482"/>
      <c r="N70" s="482"/>
      <c r="O70" s="482">
        <v>666929</v>
      </c>
      <c r="P70" s="482"/>
      <c r="Q70" s="482"/>
      <c r="R70" s="482"/>
      <c r="S70" s="482"/>
      <c r="T70" s="482"/>
      <c r="U70" s="482">
        <v>327336</v>
      </c>
      <c r="V70" s="482"/>
      <c r="W70" s="482"/>
      <c r="X70" s="482"/>
      <c r="Y70" s="482"/>
      <c r="Z70" s="482"/>
      <c r="AA70" s="483">
        <v>994265</v>
      </c>
      <c r="AB70" s="484"/>
      <c r="AC70" s="484"/>
      <c r="AD70" s="484"/>
      <c r="AE70" s="484"/>
      <c r="AF70" s="484"/>
      <c r="AG70" s="485"/>
      <c r="AH70" s="337"/>
      <c r="AI70" s="334"/>
    </row>
    <row r="71" spans="1:35" s="3" customFormat="1" ht="13.5" customHeight="1">
      <c r="A71" s="4"/>
      <c r="B71" s="5"/>
      <c r="C71" s="5"/>
      <c r="D71" s="5"/>
      <c r="E71" s="8"/>
      <c r="F71" s="8"/>
      <c r="G71" s="9" t="s">
        <v>4</v>
      </c>
      <c r="H71" s="437" t="s">
        <v>5</v>
      </c>
      <c r="I71" s="438"/>
      <c r="J71" s="438"/>
      <c r="K71" s="438"/>
      <c r="L71" s="438"/>
      <c r="M71" s="438"/>
      <c r="N71" s="438"/>
      <c r="O71" s="443">
        <v>52.1</v>
      </c>
      <c r="P71" s="444"/>
      <c r="Q71" s="444"/>
      <c r="R71" s="444"/>
      <c r="S71" s="444"/>
      <c r="T71" s="444"/>
      <c r="U71" s="443">
        <v>25.57</v>
      </c>
      <c r="V71" s="444"/>
      <c r="W71" s="444"/>
      <c r="X71" s="444"/>
      <c r="Y71" s="444"/>
      <c r="Z71" s="444"/>
      <c r="AA71" s="486">
        <v>77.67</v>
      </c>
      <c r="AB71" s="487"/>
      <c r="AC71" s="487"/>
      <c r="AD71" s="487"/>
      <c r="AE71" s="487"/>
      <c r="AF71" s="487"/>
      <c r="AG71" s="488"/>
      <c r="AH71" s="338"/>
      <c r="AI71" s="336"/>
    </row>
    <row r="72" spans="1:35" s="3" customFormat="1" ht="18" hidden="1" customHeight="1">
      <c r="A72" s="478" t="s">
        <v>254</v>
      </c>
      <c r="B72" s="479"/>
      <c r="C72" s="479"/>
      <c r="D72" s="479"/>
      <c r="E72" s="479"/>
      <c r="F72" s="479"/>
      <c r="G72" s="480"/>
      <c r="H72" s="481">
        <v>0</v>
      </c>
      <c r="I72" s="482"/>
      <c r="J72" s="482"/>
      <c r="K72" s="482"/>
      <c r="L72" s="482"/>
      <c r="M72" s="482"/>
      <c r="N72" s="482"/>
      <c r="O72" s="482">
        <v>0</v>
      </c>
      <c r="P72" s="482"/>
      <c r="Q72" s="482"/>
      <c r="R72" s="482"/>
      <c r="S72" s="482"/>
      <c r="T72" s="482"/>
      <c r="U72" s="482">
        <f>AA72-O72</f>
        <v>0</v>
      </c>
      <c r="V72" s="482"/>
      <c r="W72" s="482"/>
      <c r="X72" s="482"/>
      <c r="Y72" s="482"/>
      <c r="Z72" s="482"/>
      <c r="AA72" s="483">
        <v>0</v>
      </c>
      <c r="AB72" s="484"/>
      <c r="AC72" s="484"/>
      <c r="AD72" s="484"/>
      <c r="AE72" s="484"/>
      <c r="AF72" s="484"/>
      <c r="AG72" s="485"/>
      <c r="AH72" s="337"/>
      <c r="AI72" s="334"/>
    </row>
    <row r="73" spans="1:35" s="3" customFormat="1" ht="13.5" hidden="1" customHeight="1">
      <c r="A73" s="4"/>
      <c r="B73" s="5"/>
      <c r="C73" s="5"/>
      <c r="D73" s="5"/>
      <c r="E73" s="8"/>
      <c r="F73" s="8"/>
      <c r="G73" s="9" t="s">
        <v>4</v>
      </c>
      <c r="H73" s="443"/>
      <c r="I73" s="444"/>
      <c r="J73" s="444"/>
      <c r="K73" s="444"/>
      <c r="L73" s="444"/>
      <c r="M73" s="444"/>
      <c r="N73" s="444"/>
      <c r="O73" s="443" t="str">
        <f>IF($H$72=0,"",ROUND(O72/$H$72*100,2))</f>
        <v/>
      </c>
      <c r="P73" s="444"/>
      <c r="Q73" s="444"/>
      <c r="R73" s="444"/>
      <c r="S73" s="444"/>
      <c r="T73" s="444"/>
      <c r="U73" s="443" t="str">
        <f>IF($H$72=0,"",ROUND(U72/$H$72*100,2))</f>
        <v/>
      </c>
      <c r="V73" s="444"/>
      <c r="W73" s="444"/>
      <c r="X73" s="444"/>
      <c r="Y73" s="444"/>
      <c r="Z73" s="444"/>
      <c r="AA73" s="486">
        <f>SUM(O73:Z73)</f>
        <v>0</v>
      </c>
      <c r="AB73" s="487"/>
      <c r="AC73" s="487"/>
      <c r="AD73" s="487"/>
      <c r="AE73" s="487"/>
      <c r="AF73" s="487"/>
      <c r="AG73" s="488"/>
      <c r="AH73" s="338"/>
      <c r="AI73" s="336"/>
    </row>
    <row r="74" spans="1:35" s="3" customFormat="1" ht="18" customHeight="1">
      <c r="A74" s="478" t="s">
        <v>23</v>
      </c>
      <c r="B74" s="479"/>
      <c r="C74" s="479"/>
      <c r="D74" s="479"/>
      <c r="E74" s="479"/>
      <c r="F74" s="479"/>
      <c r="G74" s="480"/>
      <c r="H74" s="481">
        <v>246565</v>
      </c>
      <c r="I74" s="482"/>
      <c r="J74" s="482"/>
      <c r="K74" s="482"/>
      <c r="L74" s="482"/>
      <c r="M74" s="482"/>
      <c r="N74" s="482"/>
      <c r="O74" s="482">
        <v>122606</v>
      </c>
      <c r="P74" s="482"/>
      <c r="Q74" s="482"/>
      <c r="R74" s="482"/>
      <c r="S74" s="482"/>
      <c r="T74" s="482"/>
      <c r="U74" s="482">
        <v>123958</v>
      </c>
      <c r="V74" s="482"/>
      <c r="W74" s="482"/>
      <c r="X74" s="482"/>
      <c r="Y74" s="482"/>
      <c r="Z74" s="482"/>
      <c r="AA74" s="483">
        <v>246565</v>
      </c>
      <c r="AB74" s="484"/>
      <c r="AC74" s="484"/>
      <c r="AD74" s="484"/>
      <c r="AE74" s="484"/>
      <c r="AF74" s="484"/>
      <c r="AG74" s="485"/>
      <c r="AH74" s="337"/>
      <c r="AI74" s="334"/>
    </row>
    <row r="75" spans="1:35" s="3" customFormat="1" ht="13.5" customHeight="1">
      <c r="A75" s="4"/>
      <c r="B75" s="5"/>
      <c r="C75" s="5"/>
      <c r="D75" s="5"/>
      <c r="E75" s="8"/>
      <c r="F75" s="8"/>
      <c r="G75" s="9" t="s">
        <v>4</v>
      </c>
      <c r="H75" s="437" t="s">
        <v>5</v>
      </c>
      <c r="I75" s="438"/>
      <c r="J75" s="438"/>
      <c r="K75" s="438"/>
      <c r="L75" s="438"/>
      <c r="M75" s="438"/>
      <c r="N75" s="438"/>
      <c r="O75" s="443">
        <v>49.73</v>
      </c>
      <c r="P75" s="444"/>
      <c r="Q75" s="444"/>
      <c r="R75" s="444"/>
      <c r="S75" s="444"/>
      <c r="T75" s="444"/>
      <c r="U75" s="443">
        <v>50.27</v>
      </c>
      <c r="V75" s="444"/>
      <c r="W75" s="444"/>
      <c r="X75" s="444"/>
      <c r="Y75" s="444"/>
      <c r="Z75" s="444"/>
      <c r="AA75" s="486">
        <v>100</v>
      </c>
      <c r="AB75" s="487"/>
      <c r="AC75" s="487"/>
      <c r="AD75" s="487"/>
      <c r="AE75" s="487"/>
      <c r="AF75" s="487"/>
      <c r="AG75" s="488"/>
      <c r="AH75" s="338"/>
      <c r="AI75" s="336"/>
    </row>
    <row r="76" spans="1:35" s="3" customFormat="1" ht="18" customHeight="1">
      <c r="A76" s="478" t="s">
        <v>21</v>
      </c>
      <c r="B76" s="479"/>
      <c r="C76" s="479"/>
      <c r="D76" s="479"/>
      <c r="E76" s="479"/>
      <c r="F76" s="479"/>
      <c r="G76" s="480"/>
      <c r="H76" s="481">
        <v>170000</v>
      </c>
      <c r="I76" s="482"/>
      <c r="J76" s="482"/>
      <c r="K76" s="482"/>
      <c r="L76" s="482"/>
      <c r="M76" s="482"/>
      <c r="N76" s="482"/>
      <c r="O76" s="482">
        <v>0</v>
      </c>
      <c r="P76" s="482"/>
      <c r="Q76" s="482"/>
      <c r="R76" s="482"/>
      <c r="S76" s="482"/>
      <c r="T76" s="482"/>
      <c r="U76" s="482">
        <v>0</v>
      </c>
      <c r="V76" s="482"/>
      <c r="W76" s="482"/>
      <c r="X76" s="482"/>
      <c r="Y76" s="482"/>
      <c r="Z76" s="482"/>
      <c r="AA76" s="483">
        <v>0</v>
      </c>
      <c r="AB76" s="484"/>
      <c r="AC76" s="484"/>
      <c r="AD76" s="484"/>
      <c r="AE76" s="484"/>
      <c r="AF76" s="484"/>
      <c r="AG76" s="485"/>
      <c r="AH76" s="337"/>
      <c r="AI76" s="334"/>
    </row>
    <row r="77" spans="1:35" s="3" customFormat="1" ht="13.5" customHeight="1">
      <c r="A77" s="4"/>
      <c r="B77" s="5"/>
      <c r="C77" s="5"/>
      <c r="D77" s="5"/>
      <c r="E77" s="8"/>
      <c r="F77" s="8"/>
      <c r="G77" s="9" t="s">
        <v>4</v>
      </c>
      <c r="H77" s="437" t="s">
        <v>5</v>
      </c>
      <c r="I77" s="438"/>
      <c r="J77" s="438"/>
      <c r="K77" s="438"/>
      <c r="L77" s="438"/>
      <c r="M77" s="438"/>
      <c r="N77" s="438"/>
      <c r="O77" s="443">
        <v>0</v>
      </c>
      <c r="P77" s="444"/>
      <c r="Q77" s="444"/>
      <c r="R77" s="444"/>
      <c r="S77" s="444"/>
      <c r="T77" s="444"/>
      <c r="U77" s="443">
        <v>0</v>
      </c>
      <c r="V77" s="444"/>
      <c r="W77" s="444"/>
      <c r="X77" s="444"/>
      <c r="Y77" s="444"/>
      <c r="Z77" s="444"/>
      <c r="AA77" s="486">
        <v>0</v>
      </c>
      <c r="AB77" s="487"/>
      <c r="AC77" s="487"/>
      <c r="AD77" s="487"/>
      <c r="AE77" s="487"/>
      <c r="AF77" s="487"/>
      <c r="AG77" s="488"/>
      <c r="AH77" s="338"/>
      <c r="AI77" s="336"/>
    </row>
    <row r="78" spans="1:35" s="10" customFormat="1" ht="18" customHeight="1">
      <c r="A78" s="490" t="s">
        <v>13</v>
      </c>
      <c r="B78" s="491"/>
      <c r="C78" s="491"/>
      <c r="D78" s="491"/>
      <c r="E78" s="491"/>
      <c r="F78" s="491"/>
      <c r="G78" s="492"/>
      <c r="H78" s="493">
        <v>1696587</v>
      </c>
      <c r="I78" s="494"/>
      <c r="J78" s="494"/>
      <c r="K78" s="494"/>
      <c r="L78" s="494"/>
      <c r="M78" s="494"/>
      <c r="N78" s="494"/>
      <c r="O78" s="494">
        <v>789535</v>
      </c>
      <c r="P78" s="494"/>
      <c r="Q78" s="494"/>
      <c r="R78" s="494"/>
      <c r="S78" s="494"/>
      <c r="T78" s="494"/>
      <c r="U78" s="494">
        <v>451294</v>
      </c>
      <c r="V78" s="494"/>
      <c r="W78" s="494"/>
      <c r="X78" s="494"/>
      <c r="Y78" s="494"/>
      <c r="Z78" s="494"/>
      <c r="AA78" s="495">
        <v>1240830</v>
      </c>
      <c r="AB78" s="496"/>
      <c r="AC78" s="496"/>
      <c r="AD78" s="496"/>
      <c r="AE78" s="496"/>
      <c r="AF78" s="496"/>
      <c r="AG78" s="497"/>
      <c r="AH78" s="339"/>
      <c r="AI78" s="334"/>
    </row>
    <row r="79" spans="1:35" s="3" customFormat="1" ht="13.5" customHeight="1">
      <c r="A79" s="4"/>
      <c r="B79" s="5"/>
      <c r="C79" s="5"/>
      <c r="D79" s="5"/>
      <c r="E79" s="8"/>
      <c r="F79" s="8"/>
      <c r="G79" s="9" t="s">
        <v>4</v>
      </c>
      <c r="H79" s="437" t="s">
        <v>5</v>
      </c>
      <c r="I79" s="438"/>
      <c r="J79" s="438"/>
      <c r="K79" s="438"/>
      <c r="L79" s="438"/>
      <c r="M79" s="438"/>
      <c r="N79" s="438"/>
      <c r="O79" s="443">
        <v>46.54</v>
      </c>
      <c r="P79" s="444"/>
      <c r="Q79" s="444"/>
      <c r="R79" s="444"/>
      <c r="S79" s="444"/>
      <c r="T79" s="444"/>
      <c r="U79" s="443">
        <v>26.6</v>
      </c>
      <c r="V79" s="444"/>
      <c r="W79" s="444"/>
      <c r="X79" s="444"/>
      <c r="Y79" s="444"/>
      <c r="Z79" s="444"/>
      <c r="AA79" s="486">
        <v>73.14</v>
      </c>
      <c r="AB79" s="487"/>
      <c r="AC79" s="487"/>
      <c r="AD79" s="487"/>
      <c r="AE79" s="487"/>
      <c r="AF79" s="487"/>
      <c r="AG79" s="488"/>
      <c r="AH79" s="338"/>
      <c r="AI79" s="336"/>
    </row>
    <row r="80" spans="1:35">
      <c r="AG80" s="2"/>
      <c r="AH80" s="2"/>
    </row>
    <row r="82" spans="2:36">
      <c r="B82" s="3" t="s">
        <v>255</v>
      </c>
      <c r="C82" s="3"/>
      <c r="D82" s="3"/>
      <c r="E82" s="3"/>
      <c r="F82" s="3"/>
      <c r="G82" s="3"/>
      <c r="H82" s="3"/>
      <c r="I82" s="3"/>
      <c r="J82" s="3"/>
      <c r="K82" s="3"/>
      <c r="L82" s="3"/>
      <c r="M82" s="3"/>
      <c r="N82" s="3"/>
      <c r="O82" s="3"/>
      <c r="P82" s="3"/>
      <c r="Q82" s="3"/>
      <c r="R82" s="3"/>
      <c r="S82" s="3"/>
      <c r="T82" s="3"/>
      <c r="U82" s="3"/>
      <c r="V82" s="3"/>
      <c r="W82" s="3"/>
      <c r="AI82" s="6"/>
      <c r="AJ82" s="13"/>
    </row>
    <row r="83" spans="2:36">
      <c r="AI83" s="14"/>
      <c r="AJ83" s="14"/>
    </row>
    <row r="84" spans="2:36">
      <c r="C84" s="16" t="s">
        <v>24</v>
      </c>
      <c r="U84" s="475">
        <v>805437</v>
      </c>
      <c r="V84" s="475"/>
      <c r="W84" s="475"/>
      <c r="X84" s="475"/>
      <c r="Y84" s="475"/>
      <c r="Z84" s="475"/>
      <c r="AI84" s="17"/>
      <c r="AJ84" s="15"/>
    </row>
    <row r="85" spans="2:36">
      <c r="C85" s="16" t="s">
        <v>25</v>
      </c>
      <c r="U85" s="489" t="str">
        <f>IF(AJ85=0,"- 千円",AJ85)</f>
        <v>- 千円</v>
      </c>
      <c r="V85" s="489"/>
      <c r="W85" s="489"/>
      <c r="X85" s="489"/>
      <c r="Y85" s="489"/>
      <c r="Z85" s="489"/>
      <c r="AI85" s="17"/>
      <c r="AJ85" s="15"/>
    </row>
    <row r="86" spans="2:36">
      <c r="C86" s="16" t="s">
        <v>256</v>
      </c>
      <c r="U86" s="475" t="str">
        <f>IF(AJ85=0,"- 千円",AJ85)</f>
        <v>- 千円</v>
      </c>
      <c r="V86" s="475"/>
      <c r="W86" s="475"/>
      <c r="X86" s="475"/>
      <c r="Y86" s="475"/>
      <c r="Z86" s="475"/>
      <c r="AI86" s="17"/>
      <c r="AJ86" s="15"/>
    </row>
    <row r="87" spans="2:36">
      <c r="C87" s="16" t="s">
        <v>257</v>
      </c>
      <c r="U87" s="475">
        <v>146153</v>
      </c>
      <c r="V87" s="475"/>
      <c r="W87" s="475"/>
      <c r="X87" s="475"/>
      <c r="Y87" s="475"/>
      <c r="Z87" s="475"/>
      <c r="AI87" s="17"/>
      <c r="AJ87" s="15"/>
    </row>
    <row r="88" spans="2:36">
      <c r="C88" s="16" t="s">
        <v>27</v>
      </c>
      <c r="U88" s="475" t="str">
        <f>IF(AJ85=0,"- 千円",AJ85)</f>
        <v>- 千円</v>
      </c>
      <c r="V88" s="475"/>
      <c r="W88" s="475"/>
      <c r="X88" s="475"/>
      <c r="Y88" s="475"/>
      <c r="Z88" s="475"/>
      <c r="AI88" s="17"/>
      <c r="AJ88" s="15"/>
    </row>
    <row r="89" spans="2:36">
      <c r="C89" s="16" t="s">
        <v>28</v>
      </c>
      <c r="U89" s="475">
        <v>83474</v>
      </c>
      <c r="V89" s="475"/>
      <c r="W89" s="475"/>
      <c r="X89" s="475"/>
      <c r="Y89" s="475"/>
      <c r="Z89" s="475"/>
      <c r="AI89" s="17"/>
      <c r="AJ89" s="15"/>
    </row>
    <row r="90" spans="2:36">
      <c r="B90" s="18"/>
      <c r="C90" s="476" t="s">
        <v>29</v>
      </c>
      <c r="D90" s="476"/>
      <c r="E90" s="476"/>
      <c r="F90" s="476"/>
      <c r="G90" s="476"/>
      <c r="H90" s="476"/>
      <c r="I90" s="476"/>
      <c r="J90" s="476"/>
      <c r="K90" s="476"/>
      <c r="L90" s="476"/>
      <c r="M90" s="476"/>
      <c r="N90" s="476"/>
      <c r="O90" s="476"/>
      <c r="P90" s="476"/>
      <c r="Q90" s="476"/>
      <c r="R90" s="476"/>
      <c r="S90" s="476"/>
      <c r="T90" s="477">
        <v>1035064</v>
      </c>
      <c r="U90" s="477"/>
      <c r="V90" s="477"/>
      <c r="W90" s="477"/>
      <c r="X90" s="477"/>
      <c r="Y90" s="477"/>
      <c r="Z90" s="477"/>
      <c r="AA90" s="18"/>
      <c r="AI90" s="6"/>
      <c r="AJ90" s="381"/>
    </row>
    <row r="91" spans="2:36">
      <c r="B91" s="6"/>
      <c r="C91" s="6"/>
      <c r="D91" s="6"/>
      <c r="E91" s="6"/>
      <c r="F91" s="6"/>
      <c r="G91" s="6"/>
      <c r="H91" s="6"/>
      <c r="I91" s="6"/>
      <c r="J91" s="6"/>
      <c r="K91" s="6"/>
      <c r="L91" s="6"/>
      <c r="M91" s="6"/>
      <c r="N91" s="6"/>
      <c r="O91" s="6"/>
      <c r="P91" s="6"/>
      <c r="Q91" s="6"/>
      <c r="R91" s="6"/>
      <c r="S91" s="6"/>
      <c r="T91" s="6"/>
      <c r="U91" s="371"/>
      <c r="V91" s="371"/>
      <c r="W91" s="371"/>
      <c r="X91" s="371"/>
      <c r="Y91" s="371"/>
      <c r="Z91" s="371"/>
      <c r="AA91" s="6"/>
      <c r="AI91" s="6"/>
      <c r="AJ91" s="6"/>
    </row>
    <row r="92" spans="2:36">
      <c r="B92" s="1" t="s">
        <v>30</v>
      </c>
    </row>
  </sheetData>
  <mergeCells count="237">
    <mergeCell ref="A1:AG1"/>
    <mergeCell ref="A2:AG3"/>
    <mergeCell ref="A7:G8"/>
    <mergeCell ref="H7:N8"/>
    <mergeCell ref="O7:T8"/>
    <mergeCell ref="U7:Z8"/>
    <mergeCell ref="AA7:AG8"/>
    <mergeCell ref="A9:G9"/>
    <mergeCell ref="H9:N9"/>
    <mergeCell ref="O9:T9"/>
    <mergeCell ref="U9:Z9"/>
    <mergeCell ref="AA9:AG9"/>
    <mergeCell ref="H10:N10"/>
    <mergeCell ref="O10:T10"/>
    <mergeCell ref="U10:Z10"/>
    <mergeCell ref="AA10:AG10"/>
    <mergeCell ref="A11:G11"/>
    <mergeCell ref="H11:N11"/>
    <mergeCell ref="O11:T11"/>
    <mergeCell ref="U11:Z11"/>
    <mergeCell ref="AA11:AG11"/>
    <mergeCell ref="H12:N12"/>
    <mergeCell ref="O12:T12"/>
    <mergeCell ref="U12:Z12"/>
    <mergeCell ref="AA12:AG12"/>
    <mergeCell ref="A13:G13"/>
    <mergeCell ref="H13:N13"/>
    <mergeCell ref="O13:T13"/>
    <mergeCell ref="U13:Z13"/>
    <mergeCell ref="AA13:AG13"/>
    <mergeCell ref="H14:N14"/>
    <mergeCell ref="O14:T14"/>
    <mergeCell ref="U14:Z14"/>
    <mergeCell ref="AA14:AG14"/>
    <mergeCell ref="A17:G18"/>
    <mergeCell ref="H17:N18"/>
    <mergeCell ref="O17:T18"/>
    <mergeCell ref="U17:Z18"/>
    <mergeCell ref="AA17:AG18"/>
    <mergeCell ref="A19:G19"/>
    <mergeCell ref="H19:N19"/>
    <mergeCell ref="O19:T19"/>
    <mergeCell ref="U19:Z19"/>
    <mergeCell ref="AA19:AG19"/>
    <mergeCell ref="H20:N20"/>
    <mergeCell ref="O20:T20"/>
    <mergeCell ref="U20:Z20"/>
    <mergeCell ref="AA20:AG20"/>
    <mergeCell ref="A21:G21"/>
    <mergeCell ref="H21:N21"/>
    <mergeCell ref="O21:T21"/>
    <mergeCell ref="U21:Z21"/>
    <mergeCell ref="AA21:AG21"/>
    <mergeCell ref="H22:N22"/>
    <mergeCell ref="O22:T22"/>
    <mergeCell ref="U22:Z22"/>
    <mergeCell ref="AA22:AG22"/>
    <mergeCell ref="A23:G23"/>
    <mergeCell ref="H23:N23"/>
    <mergeCell ref="O23:T23"/>
    <mergeCell ref="U23:Z23"/>
    <mergeCell ref="AA23:AG23"/>
    <mergeCell ref="H24:N24"/>
    <mergeCell ref="O24:T24"/>
    <mergeCell ref="U24:Z24"/>
    <mergeCell ref="AA24:AG24"/>
    <mergeCell ref="A25:G25"/>
    <mergeCell ref="H25:N25"/>
    <mergeCell ref="O25:T25"/>
    <mergeCell ref="U25:Z25"/>
    <mergeCell ref="AA25:AG25"/>
    <mergeCell ref="H26:N26"/>
    <mergeCell ref="O26:T26"/>
    <mergeCell ref="U26:Z26"/>
    <mergeCell ref="AA26:AG26"/>
    <mergeCell ref="A27:G27"/>
    <mergeCell ref="H27:N27"/>
    <mergeCell ref="O27:T27"/>
    <mergeCell ref="U27:Z27"/>
    <mergeCell ref="AA27:AG27"/>
    <mergeCell ref="H28:N28"/>
    <mergeCell ref="O28:T28"/>
    <mergeCell ref="U28:Z28"/>
    <mergeCell ref="AA28:AG28"/>
    <mergeCell ref="A29:G29"/>
    <mergeCell ref="H29:N29"/>
    <mergeCell ref="O29:T29"/>
    <mergeCell ref="U29:Z29"/>
    <mergeCell ref="AA29:AG29"/>
    <mergeCell ref="H30:N30"/>
    <mergeCell ref="O30:T30"/>
    <mergeCell ref="U30:Z30"/>
    <mergeCell ref="AA30:AG30"/>
    <mergeCell ref="A31:G31"/>
    <mergeCell ref="H31:N31"/>
    <mergeCell ref="O31:T31"/>
    <mergeCell ref="U31:Z31"/>
    <mergeCell ref="AA31:AG31"/>
    <mergeCell ref="H32:N32"/>
    <mergeCell ref="O32:T32"/>
    <mergeCell ref="U32:Z32"/>
    <mergeCell ref="AA32:AG32"/>
    <mergeCell ref="A33:G33"/>
    <mergeCell ref="H33:N33"/>
    <mergeCell ref="O33:T33"/>
    <mergeCell ref="U33:Z33"/>
    <mergeCell ref="AA33:AG33"/>
    <mergeCell ref="H34:N34"/>
    <mergeCell ref="O34:T34"/>
    <mergeCell ref="U34:Z34"/>
    <mergeCell ref="AA34:AG34"/>
    <mergeCell ref="A35:G35"/>
    <mergeCell ref="H35:N35"/>
    <mergeCell ref="O35:T35"/>
    <mergeCell ref="U35:Z35"/>
    <mergeCell ref="AA35:AG35"/>
    <mergeCell ref="H36:N36"/>
    <mergeCell ref="O36:T36"/>
    <mergeCell ref="U36:Z36"/>
    <mergeCell ref="AA36:AG36"/>
    <mergeCell ref="A37:G37"/>
    <mergeCell ref="H37:N37"/>
    <mergeCell ref="O37:T37"/>
    <mergeCell ref="U37:Z37"/>
    <mergeCell ref="AA37:AG37"/>
    <mergeCell ref="H38:N38"/>
    <mergeCell ref="O38:T38"/>
    <mergeCell ref="U38:Z38"/>
    <mergeCell ref="AA38:AG38"/>
    <mergeCell ref="A54:G55"/>
    <mergeCell ref="H54:N55"/>
    <mergeCell ref="O54:T55"/>
    <mergeCell ref="U54:Z55"/>
    <mergeCell ref="AA54:AG55"/>
    <mergeCell ref="A56:G56"/>
    <mergeCell ref="H56:N56"/>
    <mergeCell ref="O56:T56"/>
    <mergeCell ref="U56:Z56"/>
    <mergeCell ref="AA56:AG56"/>
    <mergeCell ref="H57:N57"/>
    <mergeCell ref="O57:T57"/>
    <mergeCell ref="U57:Z57"/>
    <mergeCell ref="AA57:AG57"/>
    <mergeCell ref="A58:G58"/>
    <mergeCell ref="H58:N58"/>
    <mergeCell ref="O58:T58"/>
    <mergeCell ref="U58:Z58"/>
    <mergeCell ref="AA58:AG58"/>
    <mergeCell ref="H59:N59"/>
    <mergeCell ref="O59:T59"/>
    <mergeCell ref="U59:Z59"/>
    <mergeCell ref="AA59:AG59"/>
    <mergeCell ref="A60:G60"/>
    <mergeCell ref="H60:N60"/>
    <mergeCell ref="O60:T60"/>
    <mergeCell ref="U60:Z60"/>
    <mergeCell ref="AA60:AG60"/>
    <mergeCell ref="H61:N61"/>
    <mergeCell ref="O61:T61"/>
    <mergeCell ref="U61:Z61"/>
    <mergeCell ref="AA61:AG61"/>
    <mergeCell ref="A62:G62"/>
    <mergeCell ref="H62:N62"/>
    <mergeCell ref="O62:T62"/>
    <mergeCell ref="U62:Z62"/>
    <mergeCell ref="AA62:AG62"/>
    <mergeCell ref="H63:N63"/>
    <mergeCell ref="O63:T63"/>
    <mergeCell ref="U63:Z63"/>
    <mergeCell ref="AA63:AG63"/>
    <mergeCell ref="A64:G64"/>
    <mergeCell ref="H64:N64"/>
    <mergeCell ref="O64:T64"/>
    <mergeCell ref="U64:Z64"/>
    <mergeCell ref="AA64:AG64"/>
    <mergeCell ref="H65:N65"/>
    <mergeCell ref="O65:T65"/>
    <mergeCell ref="U65:Z65"/>
    <mergeCell ref="AA65:AG65"/>
    <mergeCell ref="A68:G69"/>
    <mergeCell ref="H68:N69"/>
    <mergeCell ref="O68:T69"/>
    <mergeCell ref="U68:Z69"/>
    <mergeCell ref="AA68:AG69"/>
    <mergeCell ref="A70:G70"/>
    <mergeCell ref="H70:N70"/>
    <mergeCell ref="O70:T70"/>
    <mergeCell ref="U70:Z70"/>
    <mergeCell ref="AA70:AG70"/>
    <mergeCell ref="H71:N71"/>
    <mergeCell ref="O71:T71"/>
    <mergeCell ref="U71:Z71"/>
    <mergeCell ref="AA71:AG71"/>
    <mergeCell ref="A72:G72"/>
    <mergeCell ref="H72:N72"/>
    <mergeCell ref="O72:T72"/>
    <mergeCell ref="U72:Z72"/>
    <mergeCell ref="AA72:AG72"/>
    <mergeCell ref="H73:N73"/>
    <mergeCell ref="O73:T73"/>
    <mergeCell ref="U73:Z73"/>
    <mergeCell ref="AA73:AG73"/>
    <mergeCell ref="A74:G74"/>
    <mergeCell ref="H74:N74"/>
    <mergeCell ref="O74:T74"/>
    <mergeCell ref="U74:Z74"/>
    <mergeCell ref="AA74:AG74"/>
    <mergeCell ref="H75:N75"/>
    <mergeCell ref="O75:T75"/>
    <mergeCell ref="U75:Z75"/>
    <mergeCell ref="AA75:AG75"/>
    <mergeCell ref="A76:G76"/>
    <mergeCell ref="H76:N76"/>
    <mergeCell ref="O76:T76"/>
    <mergeCell ref="U76:Z76"/>
    <mergeCell ref="AA76:AG76"/>
    <mergeCell ref="AA79:AG79"/>
    <mergeCell ref="U84:Z84"/>
    <mergeCell ref="U85:Z85"/>
    <mergeCell ref="H77:N77"/>
    <mergeCell ref="O77:T77"/>
    <mergeCell ref="U77:Z77"/>
    <mergeCell ref="AA77:AG77"/>
    <mergeCell ref="A78:G78"/>
    <mergeCell ref="H78:N78"/>
    <mergeCell ref="O78:T78"/>
    <mergeCell ref="U78:Z78"/>
    <mergeCell ref="AA78:AG78"/>
    <mergeCell ref="U86:Z86"/>
    <mergeCell ref="U87:Z87"/>
    <mergeCell ref="U88:Z88"/>
    <mergeCell ref="U89:Z89"/>
    <mergeCell ref="C90:S90"/>
    <mergeCell ref="T90:Z90"/>
    <mergeCell ref="H79:N79"/>
    <mergeCell ref="O79:T79"/>
    <mergeCell ref="U79:Z79"/>
  </mergeCells>
  <phoneticPr fontId="2"/>
  <printOptions horizontalCentered="1"/>
  <pageMargins left="0.70866141732283472" right="0.70866141732283472" top="0.74803149606299213" bottom="0.74803149606299213" header="0.31496062992125984" footer="0.31496062992125984"/>
  <pageSetup paperSize="9" firstPageNumber="2" orientation="portrait" useFirstPageNumber="1" r:id="rId1"/>
  <headerFooter>
    <oddHeader xml:space="preserve">&amp;L&amp;"ＭＳ 明朝,太字"&amp;12
</oddHeader>
  </headerFooter>
  <rowBreaks count="1" manualBreakCount="1">
    <brk id="50"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4777-F5B0-4299-BE3A-F0718883B665}">
  <sheetPr>
    <tabColor rgb="FF00B0F0"/>
  </sheetPr>
  <dimension ref="A1:AK123"/>
  <sheetViews>
    <sheetView showGridLines="0" showWhiteSpace="0" view="pageBreakPreview" zoomScale="120" zoomScaleNormal="100" zoomScaleSheetLayoutView="120" workbookViewId="0">
      <selection activeCell="AI13" sqref="AI13"/>
    </sheetView>
  </sheetViews>
  <sheetFormatPr defaultRowHeight="13.5"/>
  <cols>
    <col min="1" max="34" width="2.625" style="21" customWidth="1"/>
    <col min="35" max="35" width="27.25" style="21" bestFit="1" customWidth="1"/>
    <col min="36" max="36" width="19.375" style="21" bestFit="1" customWidth="1"/>
    <col min="37" max="37" width="15" style="21" bestFit="1" customWidth="1"/>
    <col min="38" max="40" width="2.625" style="21" customWidth="1"/>
    <col min="41" max="41" width="14.875" style="21" customWidth="1"/>
    <col min="42" max="256" width="9" style="21"/>
    <col min="257" max="290" width="2.625" style="21" customWidth="1"/>
    <col min="291" max="291" width="27.25" style="21" bestFit="1" customWidth="1"/>
    <col min="292" max="292" width="19.375" style="21" bestFit="1" customWidth="1"/>
    <col min="293" max="293" width="15" style="21" bestFit="1" customWidth="1"/>
    <col min="294" max="296" width="2.625" style="21" customWidth="1"/>
    <col min="297" max="297" width="14.875" style="21" customWidth="1"/>
    <col min="298" max="512" width="9" style="21"/>
    <col min="513" max="546" width="2.625" style="21" customWidth="1"/>
    <col min="547" max="547" width="27.25" style="21" bestFit="1" customWidth="1"/>
    <col min="548" max="548" width="19.375" style="21" bestFit="1" customWidth="1"/>
    <col min="549" max="549" width="15" style="21" bestFit="1" customWidth="1"/>
    <col min="550" max="552" width="2.625" style="21" customWidth="1"/>
    <col min="553" max="553" width="14.875" style="21" customWidth="1"/>
    <col min="554" max="768" width="9" style="21"/>
    <col min="769" max="802" width="2.625" style="21" customWidth="1"/>
    <col min="803" max="803" width="27.25" style="21" bestFit="1" customWidth="1"/>
    <col min="804" max="804" width="19.375" style="21" bestFit="1" customWidth="1"/>
    <col min="805" max="805" width="15" style="21" bestFit="1" customWidth="1"/>
    <col min="806" max="808" width="2.625" style="21" customWidth="1"/>
    <col min="809" max="809" width="14.875" style="21" customWidth="1"/>
    <col min="810" max="1024" width="9" style="21"/>
    <col min="1025" max="1058" width="2.625" style="21" customWidth="1"/>
    <col min="1059" max="1059" width="27.25" style="21" bestFit="1" customWidth="1"/>
    <col min="1060" max="1060" width="19.375" style="21" bestFit="1" customWidth="1"/>
    <col min="1061" max="1061" width="15" style="21" bestFit="1" customWidth="1"/>
    <col min="1062" max="1064" width="2.625" style="21" customWidth="1"/>
    <col min="1065" max="1065" width="14.875" style="21" customWidth="1"/>
    <col min="1066" max="1280" width="9" style="21"/>
    <col min="1281" max="1314" width="2.625" style="21" customWidth="1"/>
    <col min="1315" max="1315" width="27.25" style="21" bestFit="1" customWidth="1"/>
    <col min="1316" max="1316" width="19.375" style="21" bestFit="1" customWidth="1"/>
    <col min="1317" max="1317" width="15" style="21" bestFit="1" customWidth="1"/>
    <col min="1318" max="1320" width="2.625" style="21" customWidth="1"/>
    <col min="1321" max="1321" width="14.875" style="21" customWidth="1"/>
    <col min="1322" max="1536" width="9" style="21"/>
    <col min="1537" max="1570" width="2.625" style="21" customWidth="1"/>
    <col min="1571" max="1571" width="27.25" style="21" bestFit="1" customWidth="1"/>
    <col min="1572" max="1572" width="19.375" style="21" bestFit="1" customWidth="1"/>
    <col min="1573" max="1573" width="15" style="21" bestFit="1" customWidth="1"/>
    <col min="1574" max="1576" width="2.625" style="21" customWidth="1"/>
    <col min="1577" max="1577" width="14.875" style="21" customWidth="1"/>
    <col min="1578" max="1792" width="9" style="21"/>
    <col min="1793" max="1826" width="2.625" style="21" customWidth="1"/>
    <col min="1827" max="1827" width="27.25" style="21" bestFit="1" customWidth="1"/>
    <col min="1828" max="1828" width="19.375" style="21" bestFit="1" customWidth="1"/>
    <col min="1829" max="1829" width="15" style="21" bestFit="1" customWidth="1"/>
    <col min="1830" max="1832" width="2.625" style="21" customWidth="1"/>
    <col min="1833" max="1833" width="14.875" style="21" customWidth="1"/>
    <col min="1834" max="2048" width="9" style="21"/>
    <col min="2049" max="2082" width="2.625" style="21" customWidth="1"/>
    <col min="2083" max="2083" width="27.25" style="21" bestFit="1" customWidth="1"/>
    <col min="2084" max="2084" width="19.375" style="21" bestFit="1" customWidth="1"/>
    <col min="2085" max="2085" width="15" style="21" bestFit="1" customWidth="1"/>
    <col min="2086" max="2088" width="2.625" style="21" customWidth="1"/>
    <col min="2089" max="2089" width="14.875" style="21" customWidth="1"/>
    <col min="2090" max="2304" width="9" style="21"/>
    <col min="2305" max="2338" width="2.625" style="21" customWidth="1"/>
    <col min="2339" max="2339" width="27.25" style="21" bestFit="1" customWidth="1"/>
    <col min="2340" max="2340" width="19.375" style="21" bestFit="1" customWidth="1"/>
    <col min="2341" max="2341" width="15" style="21" bestFit="1" customWidth="1"/>
    <col min="2342" max="2344" width="2.625" style="21" customWidth="1"/>
    <col min="2345" max="2345" width="14.875" style="21" customWidth="1"/>
    <col min="2346" max="2560" width="9" style="21"/>
    <col min="2561" max="2594" width="2.625" style="21" customWidth="1"/>
    <col min="2595" max="2595" width="27.25" style="21" bestFit="1" customWidth="1"/>
    <col min="2596" max="2596" width="19.375" style="21" bestFit="1" customWidth="1"/>
    <col min="2597" max="2597" width="15" style="21" bestFit="1" customWidth="1"/>
    <col min="2598" max="2600" width="2.625" style="21" customWidth="1"/>
    <col min="2601" max="2601" width="14.875" style="21" customWidth="1"/>
    <col min="2602" max="2816" width="9" style="21"/>
    <col min="2817" max="2850" width="2.625" style="21" customWidth="1"/>
    <col min="2851" max="2851" width="27.25" style="21" bestFit="1" customWidth="1"/>
    <col min="2852" max="2852" width="19.375" style="21" bestFit="1" customWidth="1"/>
    <col min="2853" max="2853" width="15" style="21" bestFit="1" customWidth="1"/>
    <col min="2854" max="2856" width="2.625" style="21" customWidth="1"/>
    <col min="2857" max="2857" width="14.875" style="21" customWidth="1"/>
    <col min="2858" max="3072" width="9" style="21"/>
    <col min="3073" max="3106" width="2.625" style="21" customWidth="1"/>
    <col min="3107" max="3107" width="27.25" style="21" bestFit="1" customWidth="1"/>
    <col min="3108" max="3108" width="19.375" style="21" bestFit="1" customWidth="1"/>
    <col min="3109" max="3109" width="15" style="21" bestFit="1" customWidth="1"/>
    <col min="3110" max="3112" width="2.625" style="21" customWidth="1"/>
    <col min="3113" max="3113" width="14.875" style="21" customWidth="1"/>
    <col min="3114" max="3328" width="9" style="21"/>
    <col min="3329" max="3362" width="2.625" style="21" customWidth="1"/>
    <col min="3363" max="3363" width="27.25" style="21" bestFit="1" customWidth="1"/>
    <col min="3364" max="3364" width="19.375" style="21" bestFit="1" customWidth="1"/>
    <col min="3365" max="3365" width="15" style="21" bestFit="1" customWidth="1"/>
    <col min="3366" max="3368" width="2.625" style="21" customWidth="1"/>
    <col min="3369" max="3369" width="14.875" style="21" customWidth="1"/>
    <col min="3370" max="3584" width="9" style="21"/>
    <col min="3585" max="3618" width="2.625" style="21" customWidth="1"/>
    <col min="3619" max="3619" width="27.25" style="21" bestFit="1" customWidth="1"/>
    <col min="3620" max="3620" width="19.375" style="21" bestFit="1" customWidth="1"/>
    <col min="3621" max="3621" width="15" style="21" bestFit="1" customWidth="1"/>
    <col min="3622" max="3624" width="2.625" style="21" customWidth="1"/>
    <col min="3625" max="3625" width="14.875" style="21" customWidth="1"/>
    <col min="3626" max="3840" width="9" style="21"/>
    <col min="3841" max="3874" width="2.625" style="21" customWidth="1"/>
    <col min="3875" max="3875" width="27.25" style="21" bestFit="1" customWidth="1"/>
    <col min="3876" max="3876" width="19.375" style="21" bestFit="1" customWidth="1"/>
    <col min="3877" max="3877" width="15" style="21" bestFit="1" customWidth="1"/>
    <col min="3878" max="3880" width="2.625" style="21" customWidth="1"/>
    <col min="3881" max="3881" width="14.875" style="21" customWidth="1"/>
    <col min="3882" max="4096" width="9" style="21"/>
    <col min="4097" max="4130" width="2.625" style="21" customWidth="1"/>
    <col min="4131" max="4131" width="27.25" style="21" bestFit="1" customWidth="1"/>
    <col min="4132" max="4132" width="19.375" style="21" bestFit="1" customWidth="1"/>
    <col min="4133" max="4133" width="15" style="21" bestFit="1" customWidth="1"/>
    <col min="4134" max="4136" width="2.625" style="21" customWidth="1"/>
    <col min="4137" max="4137" width="14.875" style="21" customWidth="1"/>
    <col min="4138" max="4352" width="9" style="21"/>
    <col min="4353" max="4386" width="2.625" style="21" customWidth="1"/>
    <col min="4387" max="4387" width="27.25" style="21" bestFit="1" customWidth="1"/>
    <col min="4388" max="4388" width="19.375" style="21" bestFit="1" customWidth="1"/>
    <col min="4389" max="4389" width="15" style="21" bestFit="1" customWidth="1"/>
    <col min="4390" max="4392" width="2.625" style="21" customWidth="1"/>
    <col min="4393" max="4393" width="14.875" style="21" customWidth="1"/>
    <col min="4394" max="4608" width="9" style="21"/>
    <col min="4609" max="4642" width="2.625" style="21" customWidth="1"/>
    <col min="4643" max="4643" width="27.25" style="21" bestFit="1" customWidth="1"/>
    <col min="4644" max="4644" width="19.375" style="21" bestFit="1" customWidth="1"/>
    <col min="4645" max="4645" width="15" style="21" bestFit="1" customWidth="1"/>
    <col min="4646" max="4648" width="2.625" style="21" customWidth="1"/>
    <col min="4649" max="4649" width="14.875" style="21" customWidth="1"/>
    <col min="4650" max="4864" width="9" style="21"/>
    <col min="4865" max="4898" width="2.625" style="21" customWidth="1"/>
    <col min="4899" max="4899" width="27.25" style="21" bestFit="1" customWidth="1"/>
    <col min="4900" max="4900" width="19.375" style="21" bestFit="1" customWidth="1"/>
    <col min="4901" max="4901" width="15" style="21" bestFit="1" customWidth="1"/>
    <col min="4902" max="4904" width="2.625" style="21" customWidth="1"/>
    <col min="4905" max="4905" width="14.875" style="21" customWidth="1"/>
    <col min="4906" max="5120" width="9" style="21"/>
    <col min="5121" max="5154" width="2.625" style="21" customWidth="1"/>
    <col min="5155" max="5155" width="27.25" style="21" bestFit="1" customWidth="1"/>
    <col min="5156" max="5156" width="19.375" style="21" bestFit="1" customWidth="1"/>
    <col min="5157" max="5157" width="15" style="21" bestFit="1" customWidth="1"/>
    <col min="5158" max="5160" width="2.625" style="21" customWidth="1"/>
    <col min="5161" max="5161" width="14.875" style="21" customWidth="1"/>
    <col min="5162" max="5376" width="9" style="21"/>
    <col min="5377" max="5410" width="2.625" style="21" customWidth="1"/>
    <col min="5411" max="5411" width="27.25" style="21" bestFit="1" customWidth="1"/>
    <col min="5412" max="5412" width="19.375" style="21" bestFit="1" customWidth="1"/>
    <col min="5413" max="5413" width="15" style="21" bestFit="1" customWidth="1"/>
    <col min="5414" max="5416" width="2.625" style="21" customWidth="1"/>
    <col min="5417" max="5417" width="14.875" style="21" customWidth="1"/>
    <col min="5418" max="5632" width="9" style="21"/>
    <col min="5633" max="5666" width="2.625" style="21" customWidth="1"/>
    <col min="5667" max="5667" width="27.25" style="21" bestFit="1" customWidth="1"/>
    <col min="5668" max="5668" width="19.375" style="21" bestFit="1" customWidth="1"/>
    <col min="5669" max="5669" width="15" style="21" bestFit="1" customWidth="1"/>
    <col min="5670" max="5672" width="2.625" style="21" customWidth="1"/>
    <col min="5673" max="5673" width="14.875" style="21" customWidth="1"/>
    <col min="5674" max="5888" width="9" style="21"/>
    <col min="5889" max="5922" width="2.625" style="21" customWidth="1"/>
    <col min="5923" max="5923" width="27.25" style="21" bestFit="1" customWidth="1"/>
    <col min="5924" max="5924" width="19.375" style="21" bestFit="1" customWidth="1"/>
    <col min="5925" max="5925" width="15" style="21" bestFit="1" customWidth="1"/>
    <col min="5926" max="5928" width="2.625" style="21" customWidth="1"/>
    <col min="5929" max="5929" width="14.875" style="21" customWidth="1"/>
    <col min="5930" max="6144" width="9" style="21"/>
    <col min="6145" max="6178" width="2.625" style="21" customWidth="1"/>
    <col min="6179" max="6179" width="27.25" style="21" bestFit="1" customWidth="1"/>
    <col min="6180" max="6180" width="19.375" style="21" bestFit="1" customWidth="1"/>
    <col min="6181" max="6181" width="15" style="21" bestFit="1" customWidth="1"/>
    <col min="6182" max="6184" width="2.625" style="21" customWidth="1"/>
    <col min="6185" max="6185" width="14.875" style="21" customWidth="1"/>
    <col min="6186" max="6400" width="9" style="21"/>
    <col min="6401" max="6434" width="2.625" style="21" customWidth="1"/>
    <col min="6435" max="6435" width="27.25" style="21" bestFit="1" customWidth="1"/>
    <col min="6436" max="6436" width="19.375" style="21" bestFit="1" customWidth="1"/>
    <col min="6437" max="6437" width="15" style="21" bestFit="1" customWidth="1"/>
    <col min="6438" max="6440" width="2.625" style="21" customWidth="1"/>
    <col min="6441" max="6441" width="14.875" style="21" customWidth="1"/>
    <col min="6442" max="6656" width="9" style="21"/>
    <col min="6657" max="6690" width="2.625" style="21" customWidth="1"/>
    <col min="6691" max="6691" width="27.25" style="21" bestFit="1" customWidth="1"/>
    <col min="6692" max="6692" width="19.375" style="21" bestFit="1" customWidth="1"/>
    <col min="6693" max="6693" width="15" style="21" bestFit="1" customWidth="1"/>
    <col min="6694" max="6696" width="2.625" style="21" customWidth="1"/>
    <col min="6697" max="6697" width="14.875" style="21" customWidth="1"/>
    <col min="6698" max="6912" width="9" style="21"/>
    <col min="6913" max="6946" width="2.625" style="21" customWidth="1"/>
    <col min="6947" max="6947" width="27.25" style="21" bestFit="1" customWidth="1"/>
    <col min="6948" max="6948" width="19.375" style="21" bestFit="1" customWidth="1"/>
    <col min="6949" max="6949" width="15" style="21" bestFit="1" customWidth="1"/>
    <col min="6950" max="6952" width="2.625" style="21" customWidth="1"/>
    <col min="6953" max="6953" width="14.875" style="21" customWidth="1"/>
    <col min="6954" max="7168" width="9" style="21"/>
    <col min="7169" max="7202" width="2.625" style="21" customWidth="1"/>
    <col min="7203" max="7203" width="27.25" style="21" bestFit="1" customWidth="1"/>
    <col min="7204" max="7204" width="19.375" style="21" bestFit="1" customWidth="1"/>
    <col min="7205" max="7205" width="15" style="21" bestFit="1" customWidth="1"/>
    <col min="7206" max="7208" width="2.625" style="21" customWidth="1"/>
    <col min="7209" max="7209" width="14.875" style="21" customWidth="1"/>
    <col min="7210" max="7424" width="9" style="21"/>
    <col min="7425" max="7458" width="2.625" style="21" customWidth="1"/>
    <col min="7459" max="7459" width="27.25" style="21" bestFit="1" customWidth="1"/>
    <col min="7460" max="7460" width="19.375" style="21" bestFit="1" customWidth="1"/>
    <col min="7461" max="7461" width="15" style="21" bestFit="1" customWidth="1"/>
    <col min="7462" max="7464" width="2.625" style="21" customWidth="1"/>
    <col min="7465" max="7465" width="14.875" style="21" customWidth="1"/>
    <col min="7466" max="7680" width="9" style="21"/>
    <col min="7681" max="7714" width="2.625" style="21" customWidth="1"/>
    <col min="7715" max="7715" width="27.25" style="21" bestFit="1" customWidth="1"/>
    <col min="7716" max="7716" width="19.375" style="21" bestFit="1" customWidth="1"/>
    <col min="7717" max="7717" width="15" style="21" bestFit="1" customWidth="1"/>
    <col min="7718" max="7720" width="2.625" style="21" customWidth="1"/>
    <col min="7721" max="7721" width="14.875" style="21" customWidth="1"/>
    <col min="7722" max="7936" width="9" style="21"/>
    <col min="7937" max="7970" width="2.625" style="21" customWidth="1"/>
    <col min="7971" max="7971" width="27.25" style="21" bestFit="1" customWidth="1"/>
    <col min="7972" max="7972" width="19.375" style="21" bestFit="1" customWidth="1"/>
    <col min="7973" max="7973" width="15" style="21" bestFit="1" customWidth="1"/>
    <col min="7974" max="7976" width="2.625" style="21" customWidth="1"/>
    <col min="7977" max="7977" width="14.875" style="21" customWidth="1"/>
    <col min="7978" max="8192" width="9" style="21"/>
    <col min="8193" max="8226" width="2.625" style="21" customWidth="1"/>
    <col min="8227" max="8227" width="27.25" style="21" bestFit="1" customWidth="1"/>
    <col min="8228" max="8228" width="19.375" style="21" bestFit="1" customWidth="1"/>
    <col min="8229" max="8229" width="15" style="21" bestFit="1" customWidth="1"/>
    <col min="8230" max="8232" width="2.625" style="21" customWidth="1"/>
    <col min="8233" max="8233" width="14.875" style="21" customWidth="1"/>
    <col min="8234" max="8448" width="9" style="21"/>
    <col min="8449" max="8482" width="2.625" style="21" customWidth="1"/>
    <col min="8483" max="8483" width="27.25" style="21" bestFit="1" customWidth="1"/>
    <col min="8484" max="8484" width="19.375" style="21" bestFit="1" customWidth="1"/>
    <col min="8485" max="8485" width="15" style="21" bestFit="1" customWidth="1"/>
    <col min="8486" max="8488" width="2.625" style="21" customWidth="1"/>
    <col min="8489" max="8489" width="14.875" style="21" customWidth="1"/>
    <col min="8490" max="8704" width="9" style="21"/>
    <col min="8705" max="8738" width="2.625" style="21" customWidth="1"/>
    <col min="8739" max="8739" width="27.25" style="21" bestFit="1" customWidth="1"/>
    <col min="8740" max="8740" width="19.375" style="21" bestFit="1" customWidth="1"/>
    <col min="8741" max="8741" width="15" style="21" bestFit="1" customWidth="1"/>
    <col min="8742" max="8744" width="2.625" style="21" customWidth="1"/>
    <col min="8745" max="8745" width="14.875" style="21" customWidth="1"/>
    <col min="8746" max="8960" width="9" style="21"/>
    <col min="8961" max="8994" width="2.625" style="21" customWidth="1"/>
    <col min="8995" max="8995" width="27.25" style="21" bestFit="1" customWidth="1"/>
    <col min="8996" max="8996" width="19.375" style="21" bestFit="1" customWidth="1"/>
    <col min="8997" max="8997" width="15" style="21" bestFit="1" customWidth="1"/>
    <col min="8998" max="9000" width="2.625" style="21" customWidth="1"/>
    <col min="9001" max="9001" width="14.875" style="21" customWidth="1"/>
    <col min="9002" max="9216" width="9" style="21"/>
    <col min="9217" max="9250" width="2.625" style="21" customWidth="1"/>
    <col min="9251" max="9251" width="27.25" style="21" bestFit="1" customWidth="1"/>
    <col min="9252" max="9252" width="19.375" style="21" bestFit="1" customWidth="1"/>
    <col min="9253" max="9253" width="15" style="21" bestFit="1" customWidth="1"/>
    <col min="9254" max="9256" width="2.625" style="21" customWidth="1"/>
    <col min="9257" max="9257" width="14.875" style="21" customWidth="1"/>
    <col min="9258" max="9472" width="9" style="21"/>
    <col min="9473" max="9506" width="2.625" style="21" customWidth="1"/>
    <col min="9507" max="9507" width="27.25" style="21" bestFit="1" customWidth="1"/>
    <col min="9508" max="9508" width="19.375" style="21" bestFit="1" customWidth="1"/>
    <col min="9509" max="9509" width="15" style="21" bestFit="1" customWidth="1"/>
    <col min="9510" max="9512" width="2.625" style="21" customWidth="1"/>
    <col min="9513" max="9513" width="14.875" style="21" customWidth="1"/>
    <col min="9514" max="9728" width="9" style="21"/>
    <col min="9729" max="9762" width="2.625" style="21" customWidth="1"/>
    <col min="9763" max="9763" width="27.25" style="21" bestFit="1" customWidth="1"/>
    <col min="9764" max="9764" width="19.375" style="21" bestFit="1" customWidth="1"/>
    <col min="9765" max="9765" width="15" style="21" bestFit="1" customWidth="1"/>
    <col min="9766" max="9768" width="2.625" style="21" customWidth="1"/>
    <col min="9769" max="9769" width="14.875" style="21" customWidth="1"/>
    <col min="9770" max="9984" width="9" style="21"/>
    <col min="9985" max="10018" width="2.625" style="21" customWidth="1"/>
    <col min="10019" max="10019" width="27.25" style="21" bestFit="1" customWidth="1"/>
    <col min="10020" max="10020" width="19.375" style="21" bestFit="1" customWidth="1"/>
    <col min="10021" max="10021" width="15" style="21" bestFit="1" customWidth="1"/>
    <col min="10022" max="10024" width="2.625" style="21" customWidth="1"/>
    <col min="10025" max="10025" width="14.875" style="21" customWidth="1"/>
    <col min="10026" max="10240" width="9" style="21"/>
    <col min="10241" max="10274" width="2.625" style="21" customWidth="1"/>
    <col min="10275" max="10275" width="27.25" style="21" bestFit="1" customWidth="1"/>
    <col min="10276" max="10276" width="19.375" style="21" bestFit="1" customWidth="1"/>
    <col min="10277" max="10277" width="15" style="21" bestFit="1" customWidth="1"/>
    <col min="10278" max="10280" width="2.625" style="21" customWidth="1"/>
    <col min="10281" max="10281" width="14.875" style="21" customWidth="1"/>
    <col min="10282" max="10496" width="9" style="21"/>
    <col min="10497" max="10530" width="2.625" style="21" customWidth="1"/>
    <col min="10531" max="10531" width="27.25" style="21" bestFit="1" customWidth="1"/>
    <col min="10532" max="10532" width="19.375" style="21" bestFit="1" customWidth="1"/>
    <col min="10533" max="10533" width="15" style="21" bestFit="1" customWidth="1"/>
    <col min="10534" max="10536" width="2.625" style="21" customWidth="1"/>
    <col min="10537" max="10537" width="14.875" style="21" customWidth="1"/>
    <col min="10538" max="10752" width="9" style="21"/>
    <col min="10753" max="10786" width="2.625" style="21" customWidth="1"/>
    <col min="10787" max="10787" width="27.25" style="21" bestFit="1" customWidth="1"/>
    <col min="10788" max="10788" width="19.375" style="21" bestFit="1" customWidth="1"/>
    <col min="10789" max="10789" width="15" style="21" bestFit="1" customWidth="1"/>
    <col min="10790" max="10792" width="2.625" style="21" customWidth="1"/>
    <col min="10793" max="10793" width="14.875" style="21" customWidth="1"/>
    <col min="10794" max="11008" width="9" style="21"/>
    <col min="11009" max="11042" width="2.625" style="21" customWidth="1"/>
    <col min="11043" max="11043" width="27.25" style="21" bestFit="1" customWidth="1"/>
    <col min="11044" max="11044" width="19.375" style="21" bestFit="1" customWidth="1"/>
    <col min="11045" max="11045" width="15" style="21" bestFit="1" customWidth="1"/>
    <col min="11046" max="11048" width="2.625" style="21" customWidth="1"/>
    <col min="11049" max="11049" width="14.875" style="21" customWidth="1"/>
    <col min="11050" max="11264" width="9" style="21"/>
    <col min="11265" max="11298" width="2.625" style="21" customWidth="1"/>
    <col min="11299" max="11299" width="27.25" style="21" bestFit="1" customWidth="1"/>
    <col min="11300" max="11300" width="19.375" style="21" bestFit="1" customWidth="1"/>
    <col min="11301" max="11301" width="15" style="21" bestFit="1" customWidth="1"/>
    <col min="11302" max="11304" width="2.625" style="21" customWidth="1"/>
    <col min="11305" max="11305" width="14.875" style="21" customWidth="1"/>
    <col min="11306" max="11520" width="9" style="21"/>
    <col min="11521" max="11554" width="2.625" style="21" customWidth="1"/>
    <col min="11555" max="11555" width="27.25" style="21" bestFit="1" customWidth="1"/>
    <col min="11556" max="11556" width="19.375" style="21" bestFit="1" customWidth="1"/>
    <col min="11557" max="11557" width="15" style="21" bestFit="1" customWidth="1"/>
    <col min="11558" max="11560" width="2.625" style="21" customWidth="1"/>
    <col min="11561" max="11561" width="14.875" style="21" customWidth="1"/>
    <col min="11562" max="11776" width="9" style="21"/>
    <col min="11777" max="11810" width="2.625" style="21" customWidth="1"/>
    <col min="11811" max="11811" width="27.25" style="21" bestFit="1" customWidth="1"/>
    <col min="11812" max="11812" width="19.375" style="21" bestFit="1" customWidth="1"/>
    <col min="11813" max="11813" width="15" style="21" bestFit="1" customWidth="1"/>
    <col min="11814" max="11816" width="2.625" style="21" customWidth="1"/>
    <col min="11817" max="11817" width="14.875" style="21" customWidth="1"/>
    <col min="11818" max="12032" width="9" style="21"/>
    <col min="12033" max="12066" width="2.625" style="21" customWidth="1"/>
    <col min="12067" max="12067" width="27.25" style="21" bestFit="1" customWidth="1"/>
    <col min="12068" max="12068" width="19.375" style="21" bestFit="1" customWidth="1"/>
    <col min="12069" max="12069" width="15" style="21" bestFit="1" customWidth="1"/>
    <col min="12070" max="12072" width="2.625" style="21" customWidth="1"/>
    <col min="12073" max="12073" width="14.875" style="21" customWidth="1"/>
    <col min="12074" max="12288" width="9" style="21"/>
    <col min="12289" max="12322" width="2.625" style="21" customWidth="1"/>
    <col min="12323" max="12323" width="27.25" style="21" bestFit="1" customWidth="1"/>
    <col min="12324" max="12324" width="19.375" style="21" bestFit="1" customWidth="1"/>
    <col min="12325" max="12325" width="15" style="21" bestFit="1" customWidth="1"/>
    <col min="12326" max="12328" width="2.625" style="21" customWidth="1"/>
    <col min="12329" max="12329" width="14.875" style="21" customWidth="1"/>
    <col min="12330" max="12544" width="9" style="21"/>
    <col min="12545" max="12578" width="2.625" style="21" customWidth="1"/>
    <col min="12579" max="12579" width="27.25" style="21" bestFit="1" customWidth="1"/>
    <col min="12580" max="12580" width="19.375" style="21" bestFit="1" customWidth="1"/>
    <col min="12581" max="12581" width="15" style="21" bestFit="1" customWidth="1"/>
    <col min="12582" max="12584" width="2.625" style="21" customWidth="1"/>
    <col min="12585" max="12585" width="14.875" style="21" customWidth="1"/>
    <col min="12586" max="12800" width="9" style="21"/>
    <col min="12801" max="12834" width="2.625" style="21" customWidth="1"/>
    <col min="12835" max="12835" width="27.25" style="21" bestFit="1" customWidth="1"/>
    <col min="12836" max="12836" width="19.375" style="21" bestFit="1" customWidth="1"/>
    <col min="12837" max="12837" width="15" style="21" bestFit="1" customWidth="1"/>
    <col min="12838" max="12840" width="2.625" style="21" customWidth="1"/>
    <col min="12841" max="12841" width="14.875" style="21" customWidth="1"/>
    <col min="12842" max="13056" width="9" style="21"/>
    <col min="13057" max="13090" width="2.625" style="21" customWidth="1"/>
    <col min="13091" max="13091" width="27.25" style="21" bestFit="1" customWidth="1"/>
    <col min="13092" max="13092" width="19.375" style="21" bestFit="1" customWidth="1"/>
    <col min="13093" max="13093" width="15" style="21" bestFit="1" customWidth="1"/>
    <col min="13094" max="13096" width="2.625" style="21" customWidth="1"/>
    <col min="13097" max="13097" width="14.875" style="21" customWidth="1"/>
    <col min="13098" max="13312" width="9" style="21"/>
    <col min="13313" max="13346" width="2.625" style="21" customWidth="1"/>
    <col min="13347" max="13347" width="27.25" style="21" bestFit="1" customWidth="1"/>
    <col min="13348" max="13348" width="19.375" style="21" bestFit="1" customWidth="1"/>
    <col min="13349" max="13349" width="15" style="21" bestFit="1" customWidth="1"/>
    <col min="13350" max="13352" width="2.625" style="21" customWidth="1"/>
    <col min="13353" max="13353" width="14.875" style="21" customWidth="1"/>
    <col min="13354" max="13568" width="9" style="21"/>
    <col min="13569" max="13602" width="2.625" style="21" customWidth="1"/>
    <col min="13603" max="13603" width="27.25" style="21" bestFit="1" customWidth="1"/>
    <col min="13604" max="13604" width="19.375" style="21" bestFit="1" customWidth="1"/>
    <col min="13605" max="13605" width="15" style="21" bestFit="1" customWidth="1"/>
    <col min="13606" max="13608" width="2.625" style="21" customWidth="1"/>
    <col min="13609" max="13609" width="14.875" style="21" customWidth="1"/>
    <col min="13610" max="13824" width="9" style="21"/>
    <col min="13825" max="13858" width="2.625" style="21" customWidth="1"/>
    <col min="13859" max="13859" width="27.25" style="21" bestFit="1" customWidth="1"/>
    <col min="13860" max="13860" width="19.375" style="21" bestFit="1" customWidth="1"/>
    <col min="13861" max="13861" width="15" style="21" bestFit="1" customWidth="1"/>
    <col min="13862" max="13864" width="2.625" style="21" customWidth="1"/>
    <col min="13865" max="13865" width="14.875" style="21" customWidth="1"/>
    <col min="13866" max="14080" width="9" style="21"/>
    <col min="14081" max="14114" width="2.625" style="21" customWidth="1"/>
    <col min="14115" max="14115" width="27.25" style="21" bestFit="1" customWidth="1"/>
    <col min="14116" max="14116" width="19.375" style="21" bestFit="1" customWidth="1"/>
    <col min="14117" max="14117" width="15" style="21" bestFit="1" customWidth="1"/>
    <col min="14118" max="14120" width="2.625" style="21" customWidth="1"/>
    <col min="14121" max="14121" width="14.875" style="21" customWidth="1"/>
    <col min="14122" max="14336" width="9" style="21"/>
    <col min="14337" max="14370" width="2.625" style="21" customWidth="1"/>
    <col min="14371" max="14371" width="27.25" style="21" bestFit="1" customWidth="1"/>
    <col min="14372" max="14372" width="19.375" style="21" bestFit="1" customWidth="1"/>
    <col min="14373" max="14373" width="15" style="21" bestFit="1" customWidth="1"/>
    <col min="14374" max="14376" width="2.625" style="21" customWidth="1"/>
    <col min="14377" max="14377" width="14.875" style="21" customWidth="1"/>
    <col min="14378" max="14592" width="9" style="21"/>
    <col min="14593" max="14626" width="2.625" style="21" customWidth="1"/>
    <col min="14627" max="14627" width="27.25" style="21" bestFit="1" customWidth="1"/>
    <col min="14628" max="14628" width="19.375" style="21" bestFit="1" customWidth="1"/>
    <col min="14629" max="14629" width="15" style="21" bestFit="1" customWidth="1"/>
    <col min="14630" max="14632" width="2.625" style="21" customWidth="1"/>
    <col min="14633" max="14633" width="14.875" style="21" customWidth="1"/>
    <col min="14634" max="14848" width="9" style="21"/>
    <col min="14849" max="14882" width="2.625" style="21" customWidth="1"/>
    <col min="14883" max="14883" width="27.25" style="21" bestFit="1" customWidth="1"/>
    <col min="14884" max="14884" width="19.375" style="21" bestFit="1" customWidth="1"/>
    <col min="14885" max="14885" width="15" style="21" bestFit="1" customWidth="1"/>
    <col min="14886" max="14888" width="2.625" style="21" customWidth="1"/>
    <col min="14889" max="14889" width="14.875" style="21" customWidth="1"/>
    <col min="14890" max="15104" width="9" style="21"/>
    <col min="15105" max="15138" width="2.625" style="21" customWidth="1"/>
    <col min="15139" max="15139" width="27.25" style="21" bestFit="1" customWidth="1"/>
    <col min="15140" max="15140" width="19.375" style="21" bestFit="1" customWidth="1"/>
    <col min="15141" max="15141" width="15" style="21" bestFit="1" customWidth="1"/>
    <col min="15142" max="15144" width="2.625" style="21" customWidth="1"/>
    <col min="15145" max="15145" width="14.875" style="21" customWidth="1"/>
    <col min="15146" max="15360" width="9" style="21"/>
    <col min="15361" max="15394" width="2.625" style="21" customWidth="1"/>
    <col min="15395" max="15395" width="27.25" style="21" bestFit="1" customWidth="1"/>
    <col min="15396" max="15396" width="19.375" style="21" bestFit="1" customWidth="1"/>
    <col min="15397" max="15397" width="15" style="21" bestFit="1" customWidth="1"/>
    <col min="15398" max="15400" width="2.625" style="21" customWidth="1"/>
    <col min="15401" max="15401" width="14.875" style="21" customWidth="1"/>
    <col min="15402" max="15616" width="9" style="21"/>
    <col min="15617" max="15650" width="2.625" style="21" customWidth="1"/>
    <col min="15651" max="15651" width="27.25" style="21" bestFit="1" customWidth="1"/>
    <col min="15652" max="15652" width="19.375" style="21" bestFit="1" customWidth="1"/>
    <col min="15653" max="15653" width="15" style="21" bestFit="1" customWidth="1"/>
    <col min="15654" max="15656" width="2.625" style="21" customWidth="1"/>
    <col min="15657" max="15657" width="14.875" style="21" customWidth="1"/>
    <col min="15658" max="15872" width="9" style="21"/>
    <col min="15873" max="15906" width="2.625" style="21" customWidth="1"/>
    <col min="15907" max="15907" width="27.25" style="21" bestFit="1" customWidth="1"/>
    <col min="15908" max="15908" width="19.375" style="21" bestFit="1" customWidth="1"/>
    <col min="15909" max="15909" width="15" style="21" bestFit="1" customWidth="1"/>
    <col min="15910" max="15912" width="2.625" style="21" customWidth="1"/>
    <col min="15913" max="15913" width="14.875" style="21" customWidth="1"/>
    <col min="15914" max="16128" width="9" style="21"/>
    <col min="16129" max="16162" width="2.625" style="21" customWidth="1"/>
    <col min="16163" max="16163" width="27.25" style="21" bestFit="1" customWidth="1"/>
    <col min="16164" max="16164" width="19.375" style="21" bestFit="1" customWidth="1"/>
    <col min="16165" max="16165" width="15" style="21" bestFit="1" customWidth="1"/>
    <col min="16166" max="16168" width="2.625" style="21" customWidth="1"/>
    <col min="16169" max="16169" width="14.875" style="21" customWidth="1"/>
    <col min="16170" max="16384" width="9" style="21"/>
  </cols>
  <sheetData>
    <row r="1" spans="1:36" ht="18" customHeight="1">
      <c r="A1" s="382" t="s">
        <v>258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row>
    <row r="2" spans="1:36">
      <c r="A2" s="520" t="s">
        <v>259</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row>
    <row r="3" spans="1:36" ht="13.5" customHeight="1">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row>
    <row r="4" spans="1:36" ht="14.25" customHeight="1">
      <c r="A4" s="520"/>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row>
    <row r="5" spans="1:36" s="20" customFormat="1" ht="14.25" customHeight="1">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row>
    <row r="6" spans="1:36" ht="14.25" customHeight="1">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row>
    <row r="7" spans="1:36" ht="14.25" customHeight="1">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row>
    <row r="8" spans="1:36" ht="14.25" customHeight="1">
      <c r="A8" s="520"/>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row>
    <row r="9" spans="1:36" ht="14.25" customHeight="1">
      <c r="A9" s="520"/>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row>
    <row r="10" spans="1:36" ht="14.25" customHeight="1">
      <c r="A10" s="520"/>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row>
    <row r="11" spans="1:36" ht="14.25" customHeight="1">
      <c r="A11" s="520"/>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0"/>
      <c r="Z11" s="520"/>
      <c r="AA11" s="520"/>
      <c r="AB11" s="520"/>
      <c r="AC11" s="520"/>
      <c r="AD11" s="520"/>
      <c r="AE11" s="520"/>
      <c r="AF11" s="520"/>
      <c r="AG11" s="520"/>
    </row>
    <row r="12" spans="1:36" ht="14.25" customHeight="1">
      <c r="A12" s="520"/>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0"/>
    </row>
    <row r="13" spans="1:36">
      <c r="A13" s="22" t="s">
        <v>8</v>
      </c>
    </row>
    <row r="14" spans="1:36">
      <c r="A14" s="22"/>
    </row>
    <row r="15" spans="1:36" ht="18" customHeight="1">
      <c r="A15" s="22"/>
      <c r="B15" s="21" t="s">
        <v>9</v>
      </c>
      <c r="I15" s="523" t="s">
        <v>260</v>
      </c>
      <c r="J15" s="523"/>
      <c r="K15" s="523"/>
      <c r="L15" s="523"/>
      <c r="M15" s="523"/>
      <c r="N15" s="523"/>
      <c r="O15" s="523"/>
      <c r="P15" s="523"/>
      <c r="Q15" s="523"/>
      <c r="R15" s="523"/>
      <c r="S15" s="523"/>
      <c r="T15" s="523"/>
      <c r="U15" s="523"/>
      <c r="V15" s="523"/>
      <c r="W15" s="523"/>
      <c r="X15" s="523"/>
      <c r="Y15" s="523"/>
      <c r="Z15" s="523"/>
      <c r="AJ15" s="383"/>
    </row>
    <row r="16" spans="1:36">
      <c r="AE16" s="23" t="s">
        <v>10</v>
      </c>
      <c r="AI16" s="341"/>
      <c r="AJ16" s="341"/>
    </row>
    <row r="17" spans="1:37">
      <c r="AI17" s="25"/>
      <c r="AJ17" s="342"/>
      <c r="AK17" s="343"/>
    </row>
    <row r="18" spans="1:37">
      <c r="AI18" s="25"/>
      <c r="AJ18" s="344"/>
      <c r="AK18" s="343"/>
    </row>
    <row r="19" spans="1:37">
      <c r="AI19" s="25"/>
      <c r="AJ19" s="342"/>
      <c r="AK19" s="343"/>
    </row>
    <row r="20" spans="1:37">
      <c r="AI20" s="25"/>
      <c r="AJ20" s="342"/>
      <c r="AK20" s="343"/>
    </row>
    <row r="21" spans="1:37">
      <c r="AI21" s="25"/>
      <c r="AJ21" s="25"/>
    </row>
    <row r="22" spans="1:37">
      <c r="A22" s="21" t="s">
        <v>200</v>
      </c>
      <c r="AI22" s="25"/>
      <c r="AJ22" s="25"/>
    </row>
    <row r="23" spans="1:37">
      <c r="AI23" s="25"/>
      <c r="AJ23" s="25"/>
    </row>
    <row r="24" spans="1:37">
      <c r="AI24" s="25"/>
      <c r="AJ24" s="25"/>
    </row>
    <row r="25" spans="1:37">
      <c r="AI25" s="25"/>
      <c r="AJ25" s="25"/>
    </row>
    <row r="26" spans="1:37">
      <c r="AI26" s="25"/>
      <c r="AJ26" s="25"/>
    </row>
    <row r="27" spans="1:37">
      <c r="AI27" s="25"/>
      <c r="AJ27" s="25"/>
    </row>
    <row r="28" spans="1:37">
      <c r="AI28" s="25"/>
      <c r="AJ28" s="25"/>
    </row>
    <row r="29" spans="1:37">
      <c r="AI29" s="25"/>
      <c r="AJ29" s="25"/>
    </row>
    <row r="30" spans="1:37">
      <c r="AI30" s="25"/>
      <c r="AJ30" s="25"/>
    </row>
    <row r="31" spans="1:37">
      <c r="AI31" s="25"/>
      <c r="AJ31" s="25"/>
    </row>
    <row r="32" spans="1:37">
      <c r="AI32" s="25"/>
      <c r="AJ32" s="25"/>
    </row>
    <row r="33" spans="1:36">
      <c r="AI33" s="25"/>
      <c r="AJ33" s="25"/>
    </row>
    <row r="34" spans="1:36">
      <c r="AI34" s="25"/>
      <c r="AJ34" s="25"/>
    </row>
    <row r="35" spans="1:36">
      <c r="AI35" s="25"/>
      <c r="AJ35" s="25"/>
    </row>
    <row r="36" spans="1:36">
      <c r="AI36" s="25"/>
      <c r="AJ36" s="25"/>
    </row>
    <row r="37" spans="1:36">
      <c r="AI37" s="25"/>
      <c r="AJ37" s="25"/>
    </row>
    <row r="38" spans="1:36" ht="18" customHeight="1">
      <c r="A38" s="22"/>
      <c r="B38" s="21" t="s">
        <v>14</v>
      </c>
      <c r="I38" s="523" t="s">
        <v>261</v>
      </c>
      <c r="J38" s="523"/>
      <c r="K38" s="523"/>
      <c r="L38" s="523"/>
      <c r="M38" s="523"/>
      <c r="N38" s="523"/>
      <c r="O38" s="523"/>
      <c r="P38" s="523"/>
      <c r="Q38" s="523"/>
      <c r="R38" s="523"/>
      <c r="S38" s="523"/>
      <c r="T38" s="523"/>
      <c r="U38" s="523"/>
      <c r="V38" s="523"/>
      <c r="W38" s="523"/>
      <c r="X38" s="523"/>
      <c r="Y38" s="523"/>
      <c r="Z38" s="523"/>
      <c r="AI38" s="25"/>
      <c r="AJ38" s="345"/>
    </row>
    <row r="39" spans="1:36">
      <c r="AE39" s="23" t="s">
        <v>10</v>
      </c>
      <c r="AI39" s="341"/>
      <c r="AJ39" s="341"/>
    </row>
    <row r="40" spans="1:36">
      <c r="AI40" s="25"/>
      <c r="AJ40" s="342"/>
    </row>
    <row r="41" spans="1:36">
      <c r="AI41" s="25"/>
      <c r="AJ41" s="342"/>
    </row>
    <row r="42" spans="1:36">
      <c r="AI42" s="25"/>
      <c r="AJ42" s="342"/>
    </row>
    <row r="43" spans="1:36">
      <c r="AI43" s="25"/>
      <c r="AJ43" s="342"/>
    </row>
    <row r="44" spans="1:36">
      <c r="AI44" s="25"/>
      <c r="AJ44" s="342"/>
    </row>
    <row r="45" spans="1:36">
      <c r="AI45" s="25"/>
      <c r="AJ45" s="342"/>
    </row>
    <row r="46" spans="1:36">
      <c r="AI46" s="25"/>
      <c r="AJ46" s="342"/>
    </row>
    <row r="47" spans="1:36">
      <c r="AI47" s="25"/>
      <c r="AJ47" s="344"/>
    </row>
    <row r="48" spans="1:36">
      <c r="AI48" s="25"/>
      <c r="AJ48" s="342"/>
    </row>
    <row r="49" spans="1:36">
      <c r="AI49" s="25"/>
      <c r="AJ49" s="342"/>
    </row>
    <row r="50" spans="1:36">
      <c r="AI50" s="25"/>
      <c r="AJ50" s="25"/>
    </row>
    <row r="51" spans="1:36">
      <c r="AI51" s="25"/>
      <c r="AJ51" s="25"/>
    </row>
    <row r="52" spans="1:36">
      <c r="AI52" s="25"/>
      <c r="AJ52" s="25"/>
    </row>
    <row r="53" spans="1:36">
      <c r="AI53" s="25"/>
      <c r="AJ53" s="25"/>
    </row>
    <row r="54" spans="1:36">
      <c r="AI54" s="25"/>
      <c r="AJ54" s="25"/>
    </row>
    <row r="55" spans="1:36">
      <c r="AI55" s="25"/>
      <c r="AJ55" s="25"/>
    </row>
    <row r="56" spans="1:36">
      <c r="AI56" s="25"/>
      <c r="AJ56" s="25"/>
    </row>
    <row r="57" spans="1:36">
      <c r="AI57" s="25"/>
      <c r="AJ57" s="25"/>
    </row>
    <row r="58" spans="1:36">
      <c r="AI58" s="25"/>
      <c r="AJ58" s="25"/>
    </row>
    <row r="59" spans="1:36">
      <c r="Z59" s="28"/>
      <c r="AB59" s="28"/>
      <c r="AI59" s="25"/>
      <c r="AJ59" s="25"/>
    </row>
    <row r="60" spans="1:36">
      <c r="A60" s="524"/>
      <c r="B60" s="524"/>
      <c r="C60" s="524"/>
      <c r="D60" s="524"/>
      <c r="E60" s="524"/>
      <c r="F60" s="524"/>
      <c r="G60" s="524"/>
      <c r="H60" s="524"/>
      <c r="I60" s="524"/>
      <c r="J60" s="524"/>
      <c r="K60" s="524"/>
      <c r="L60" s="524"/>
      <c r="M60" s="524"/>
      <c r="N60" s="524"/>
      <c r="O60" s="524"/>
      <c r="P60" s="524"/>
      <c r="Q60" s="524"/>
      <c r="R60" s="524"/>
      <c r="S60" s="524"/>
      <c r="T60" s="524"/>
      <c r="U60" s="524"/>
      <c r="V60" s="524"/>
      <c r="W60" s="524"/>
      <c r="X60" s="524"/>
      <c r="Y60" s="524"/>
      <c r="Z60" s="524"/>
      <c r="AA60" s="524"/>
      <c r="AB60" s="524"/>
      <c r="AC60" s="524"/>
      <c r="AD60" s="524"/>
      <c r="AE60" s="524"/>
      <c r="AF60" s="524"/>
      <c r="AG60" s="524"/>
      <c r="AI60" s="25"/>
      <c r="AJ60" s="25"/>
    </row>
    <row r="61" spans="1:36">
      <c r="A61" s="524"/>
      <c r="B61" s="524"/>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I61" s="25"/>
      <c r="AJ61" s="25"/>
    </row>
    <row r="62" spans="1:36">
      <c r="A62" s="22" t="s">
        <v>262</v>
      </c>
      <c r="AI62" s="25"/>
      <c r="AJ62" s="25"/>
    </row>
    <row r="63" spans="1:36">
      <c r="A63" s="22"/>
      <c r="AI63" s="25"/>
      <c r="AJ63" s="25"/>
    </row>
    <row r="64" spans="1:36" ht="18" customHeight="1">
      <c r="A64" s="22"/>
      <c r="B64" s="21" t="s">
        <v>9</v>
      </c>
      <c r="I64" s="523" t="s">
        <v>263</v>
      </c>
      <c r="J64" s="523"/>
      <c r="K64" s="523"/>
      <c r="L64" s="523"/>
      <c r="M64" s="523"/>
      <c r="N64" s="523"/>
      <c r="O64" s="523"/>
      <c r="P64" s="523"/>
      <c r="Q64" s="523"/>
      <c r="R64" s="523"/>
      <c r="S64" s="523"/>
      <c r="T64" s="523"/>
      <c r="U64" s="523"/>
      <c r="V64" s="523"/>
      <c r="W64" s="523"/>
      <c r="X64" s="523"/>
      <c r="Y64" s="523"/>
      <c r="Z64" s="523"/>
      <c r="AI64" s="25"/>
      <c r="AJ64" s="345"/>
    </row>
    <row r="65" spans="31:37">
      <c r="AE65" s="23" t="s">
        <v>10</v>
      </c>
      <c r="AI65" s="341"/>
      <c r="AJ65" s="341"/>
    </row>
    <row r="66" spans="31:37">
      <c r="AI66" s="25"/>
      <c r="AJ66" s="342"/>
      <c r="AK66" s="384"/>
    </row>
    <row r="67" spans="31:37">
      <c r="AI67" s="25"/>
      <c r="AJ67" s="342"/>
      <c r="AK67" s="384"/>
    </row>
    <row r="68" spans="31:37">
      <c r="AI68" s="25"/>
      <c r="AJ68" s="342"/>
      <c r="AK68" s="384"/>
    </row>
    <row r="69" spans="31:37">
      <c r="AI69" s="25"/>
      <c r="AJ69" s="342"/>
      <c r="AK69" s="384"/>
    </row>
    <row r="70" spans="31:37">
      <c r="AI70" s="25"/>
      <c r="AJ70" s="342"/>
      <c r="AK70" s="384"/>
    </row>
    <row r="71" spans="31:37">
      <c r="AI71" s="25"/>
      <c r="AJ71" s="342"/>
      <c r="AK71" s="384"/>
    </row>
    <row r="72" spans="31:37">
      <c r="AI72" s="25"/>
      <c r="AJ72" s="344"/>
      <c r="AK72" s="385"/>
    </row>
    <row r="73" spans="31:37">
      <c r="AI73" s="25"/>
      <c r="AJ73" s="344"/>
    </row>
    <row r="74" spans="31:37">
      <c r="AI74" s="25"/>
      <c r="AJ74" s="25"/>
    </row>
    <row r="75" spans="31:37">
      <c r="AI75" s="25"/>
      <c r="AJ75" s="25"/>
    </row>
    <row r="76" spans="31:37">
      <c r="AI76" s="25"/>
      <c r="AJ76" s="25"/>
    </row>
    <row r="77" spans="31:37">
      <c r="AI77" s="344"/>
      <c r="AJ77" s="25"/>
    </row>
    <row r="78" spans="31:37">
      <c r="AI78" s="25"/>
      <c r="AJ78" s="25"/>
    </row>
    <row r="79" spans="31:37">
      <c r="AI79" s="25"/>
      <c r="AJ79" s="25"/>
    </row>
    <row r="80" spans="31:37">
      <c r="AI80" s="25"/>
      <c r="AJ80" s="25"/>
    </row>
    <row r="81" spans="1:37">
      <c r="AI81" s="25"/>
      <c r="AJ81" s="25"/>
    </row>
    <row r="82" spans="1:37">
      <c r="AI82" s="25"/>
      <c r="AJ82" s="25"/>
    </row>
    <row r="83" spans="1:37">
      <c r="AI83" s="25"/>
      <c r="AJ83" s="25"/>
    </row>
    <row r="84" spans="1:37">
      <c r="AI84" s="25"/>
      <c r="AJ84" s="25"/>
    </row>
    <row r="85" spans="1:37">
      <c r="AI85" s="25"/>
      <c r="AJ85" s="25"/>
    </row>
    <row r="86" spans="1:37">
      <c r="AI86" s="25"/>
      <c r="AJ86" s="25"/>
    </row>
    <row r="87" spans="1:37">
      <c r="AI87" s="25"/>
      <c r="AJ87" s="25"/>
    </row>
    <row r="88" spans="1:37" ht="18" customHeight="1">
      <c r="A88" s="22"/>
      <c r="B88" s="21" t="s">
        <v>14</v>
      </c>
      <c r="I88" s="523" t="s">
        <v>264</v>
      </c>
      <c r="J88" s="523"/>
      <c r="K88" s="523"/>
      <c r="L88" s="523"/>
      <c r="M88" s="523"/>
      <c r="N88" s="523"/>
      <c r="O88" s="523"/>
      <c r="P88" s="523"/>
      <c r="Q88" s="523"/>
      <c r="R88" s="523"/>
      <c r="S88" s="523"/>
      <c r="T88" s="523"/>
      <c r="U88" s="523"/>
      <c r="V88" s="523"/>
      <c r="W88" s="523"/>
      <c r="X88" s="523"/>
      <c r="Y88" s="523"/>
      <c r="Z88" s="523"/>
      <c r="AI88" s="25"/>
      <c r="AJ88" s="345"/>
    </row>
    <row r="89" spans="1:37">
      <c r="AE89" s="23" t="s">
        <v>10</v>
      </c>
      <c r="AI89" s="341"/>
      <c r="AJ89" s="341"/>
    </row>
    <row r="90" spans="1:37">
      <c r="AI90" s="25"/>
      <c r="AJ90" s="342"/>
      <c r="AK90" s="386"/>
    </row>
    <row r="91" spans="1:37">
      <c r="AI91" s="25"/>
      <c r="AJ91" s="342"/>
      <c r="AK91" s="386"/>
    </row>
    <row r="92" spans="1:37">
      <c r="AI92" s="25"/>
      <c r="AJ92" s="342"/>
      <c r="AK92" s="386"/>
    </row>
    <row r="93" spans="1:37">
      <c r="AJ93" s="386"/>
      <c r="AK93" s="386"/>
    </row>
    <row r="109" spans="1:36">
      <c r="Z109" s="28" t="s">
        <v>209</v>
      </c>
      <c r="AB109" s="28"/>
    </row>
    <row r="110" spans="1:36" ht="13.5" customHeight="1">
      <c r="A110" s="520" t="s">
        <v>265</v>
      </c>
      <c r="B110" s="520"/>
      <c r="C110" s="520"/>
      <c r="D110" s="520"/>
      <c r="E110" s="520"/>
      <c r="F110" s="520"/>
      <c r="G110" s="520"/>
      <c r="H110" s="520"/>
      <c r="I110" s="520"/>
      <c r="J110" s="520"/>
      <c r="K110" s="520"/>
      <c r="L110" s="520"/>
      <c r="M110" s="520"/>
      <c r="N110" s="520"/>
      <c r="O110" s="520"/>
      <c r="P110" s="520"/>
      <c r="Q110" s="520"/>
      <c r="R110" s="520"/>
      <c r="S110" s="520"/>
      <c r="T110" s="520"/>
      <c r="U110" s="520"/>
      <c r="V110" s="520"/>
      <c r="W110" s="520"/>
      <c r="X110" s="520"/>
      <c r="Y110" s="520"/>
      <c r="Z110" s="520"/>
      <c r="AA110" s="520"/>
      <c r="AB110" s="520"/>
      <c r="AC110" s="520"/>
      <c r="AD110" s="520"/>
      <c r="AE110" s="520"/>
      <c r="AF110" s="520"/>
      <c r="AG110" s="520"/>
      <c r="AI110" s="25"/>
      <c r="AJ110" s="345"/>
    </row>
    <row r="111" spans="1:36">
      <c r="A111" s="520"/>
      <c r="B111" s="520"/>
      <c r="C111" s="520"/>
      <c r="D111" s="520"/>
      <c r="E111" s="520"/>
      <c r="F111" s="520"/>
      <c r="G111" s="520"/>
      <c r="H111" s="520"/>
      <c r="I111" s="520"/>
      <c r="J111" s="520"/>
      <c r="K111" s="520"/>
      <c r="L111" s="520"/>
      <c r="M111" s="520"/>
      <c r="N111" s="520"/>
      <c r="O111" s="520"/>
      <c r="P111" s="520"/>
      <c r="Q111" s="520"/>
      <c r="R111" s="520"/>
      <c r="S111" s="520"/>
      <c r="T111" s="520"/>
      <c r="U111" s="520"/>
      <c r="V111" s="520"/>
      <c r="W111" s="520"/>
      <c r="X111" s="520"/>
      <c r="Y111" s="520"/>
      <c r="Z111" s="520"/>
      <c r="AA111" s="520"/>
      <c r="AB111" s="520"/>
      <c r="AC111" s="520"/>
      <c r="AD111" s="520"/>
      <c r="AE111" s="520"/>
      <c r="AF111" s="520"/>
      <c r="AG111" s="520"/>
      <c r="AI111" s="341"/>
      <c r="AJ111" s="341"/>
    </row>
    <row r="112" spans="1:36">
      <c r="C112" s="26" t="s">
        <v>24</v>
      </c>
      <c r="U112" s="525">
        <v>399473</v>
      </c>
      <c r="V112" s="525"/>
      <c r="W112" s="525"/>
      <c r="X112" s="525"/>
      <c r="Y112" s="525"/>
      <c r="Z112" s="525"/>
      <c r="AI112" s="346"/>
      <c r="AJ112" s="342"/>
    </row>
    <row r="113" spans="1:36">
      <c r="C113" s="26" t="s">
        <v>25</v>
      </c>
      <c r="U113" s="525">
        <v>591583</v>
      </c>
      <c r="V113" s="525"/>
      <c r="W113" s="525"/>
      <c r="X113" s="525"/>
      <c r="Y113" s="525"/>
      <c r="Z113" s="525"/>
      <c r="AI113" s="346"/>
      <c r="AJ113" s="342"/>
    </row>
    <row r="114" spans="1:36">
      <c r="C114" s="26" t="s">
        <v>256</v>
      </c>
      <c r="U114" s="525" t="str">
        <f>IF(AJ113=0,"- 千円",AJ113)</f>
        <v>- 千円</v>
      </c>
      <c r="V114" s="525"/>
      <c r="W114" s="525"/>
      <c r="X114" s="525"/>
      <c r="Y114" s="525"/>
      <c r="Z114" s="525"/>
      <c r="AI114" s="346"/>
      <c r="AJ114" s="342"/>
    </row>
    <row r="115" spans="1:36">
      <c r="C115" s="26" t="s">
        <v>266</v>
      </c>
      <c r="U115" s="525">
        <v>41897</v>
      </c>
      <c r="V115" s="525"/>
      <c r="W115" s="525"/>
      <c r="X115" s="525"/>
      <c r="Y115" s="525"/>
      <c r="Z115" s="525"/>
      <c r="AI115" s="346"/>
      <c r="AJ115" s="342"/>
    </row>
    <row r="116" spans="1:36">
      <c r="C116" s="26" t="s">
        <v>27</v>
      </c>
      <c r="U116" s="525" t="str">
        <f>IF(AJ113=0,"- 千円",AJ113)</f>
        <v>- 千円</v>
      </c>
      <c r="V116" s="525"/>
      <c r="W116" s="525"/>
      <c r="X116" s="525"/>
      <c r="Y116" s="525"/>
      <c r="Z116" s="525"/>
      <c r="AI116" s="346"/>
      <c r="AJ116" s="342"/>
    </row>
    <row r="117" spans="1:36">
      <c r="C117" s="26" t="s">
        <v>28</v>
      </c>
      <c r="U117" s="525">
        <v>122681</v>
      </c>
      <c r="V117" s="525"/>
      <c r="W117" s="525"/>
      <c r="X117" s="525"/>
      <c r="Y117" s="525"/>
      <c r="Z117" s="525"/>
      <c r="AI117" s="346"/>
      <c r="AJ117" s="342"/>
    </row>
    <row r="118" spans="1:36">
      <c r="B118" s="27"/>
      <c r="C118" s="526" t="s">
        <v>29</v>
      </c>
      <c r="D118" s="526"/>
      <c r="E118" s="526"/>
      <c r="F118" s="526"/>
      <c r="G118" s="526"/>
      <c r="H118" s="526"/>
      <c r="I118" s="526"/>
      <c r="J118" s="526"/>
      <c r="K118" s="526"/>
      <c r="L118" s="526"/>
      <c r="M118" s="526"/>
      <c r="N118" s="526"/>
      <c r="O118" s="526"/>
      <c r="P118" s="526"/>
      <c r="Q118" s="526"/>
      <c r="R118" s="526"/>
      <c r="S118" s="526"/>
      <c r="T118" s="527">
        <v>1155634</v>
      </c>
      <c r="U118" s="527"/>
      <c r="V118" s="527"/>
      <c r="W118" s="527"/>
      <c r="X118" s="527"/>
      <c r="Y118" s="527"/>
      <c r="Z118" s="527"/>
      <c r="AA118" s="27"/>
      <c r="AJ118" s="347"/>
    </row>
    <row r="119" spans="1:36">
      <c r="B119" s="21" t="s">
        <v>210</v>
      </c>
    </row>
    <row r="121" spans="1:36">
      <c r="A121" s="528" t="s">
        <v>267</v>
      </c>
      <c r="B121" s="528"/>
      <c r="C121" s="528"/>
      <c r="D121" s="528"/>
      <c r="E121" s="528"/>
      <c r="F121" s="528"/>
      <c r="G121" s="528"/>
      <c r="H121" s="528"/>
      <c r="I121" s="528"/>
      <c r="J121" s="528"/>
      <c r="K121" s="528"/>
      <c r="L121" s="528"/>
      <c r="M121" s="528"/>
      <c r="N121" s="528"/>
      <c r="O121" s="528"/>
      <c r="P121" s="528"/>
      <c r="Q121" s="528"/>
      <c r="R121" s="528"/>
      <c r="S121" s="528"/>
      <c r="T121" s="528"/>
      <c r="U121" s="528"/>
      <c r="V121" s="528"/>
      <c r="W121" s="528"/>
      <c r="X121" s="528"/>
      <c r="Y121" s="528"/>
      <c r="Z121" s="528"/>
      <c r="AA121" s="528"/>
      <c r="AB121" s="528"/>
      <c r="AC121" s="528"/>
      <c r="AD121" s="528"/>
      <c r="AE121" s="528"/>
      <c r="AF121" s="528"/>
      <c r="AG121" s="528"/>
    </row>
    <row r="122" spans="1:36">
      <c r="A122" s="528"/>
      <c r="B122" s="528"/>
      <c r="C122" s="528"/>
      <c r="D122" s="528"/>
      <c r="E122" s="528"/>
      <c r="F122" s="528"/>
      <c r="G122" s="528"/>
      <c r="H122" s="528"/>
      <c r="I122" s="528"/>
      <c r="J122" s="528"/>
      <c r="K122" s="528"/>
      <c r="L122" s="528"/>
      <c r="M122" s="528"/>
      <c r="N122" s="528"/>
      <c r="O122" s="528"/>
      <c r="P122" s="528"/>
      <c r="Q122" s="528"/>
      <c r="R122" s="528"/>
      <c r="S122" s="528"/>
      <c r="T122" s="528"/>
      <c r="U122" s="528"/>
      <c r="V122" s="528"/>
      <c r="W122" s="528"/>
      <c r="X122" s="528"/>
      <c r="Y122" s="528"/>
      <c r="Z122" s="528"/>
      <c r="AA122" s="528"/>
      <c r="AB122" s="528"/>
      <c r="AC122" s="528"/>
      <c r="AD122" s="528"/>
      <c r="AE122" s="528"/>
      <c r="AF122" s="528"/>
      <c r="AG122" s="528"/>
    </row>
    <row r="123" spans="1:36">
      <c r="A123" s="528"/>
      <c r="B123" s="528"/>
      <c r="C123" s="528"/>
      <c r="D123" s="528"/>
      <c r="E123" s="528"/>
      <c r="F123" s="528"/>
      <c r="G123" s="528"/>
      <c r="H123" s="528"/>
      <c r="I123" s="528"/>
      <c r="J123" s="528"/>
      <c r="K123" s="528"/>
      <c r="L123" s="528"/>
      <c r="M123" s="528"/>
      <c r="N123" s="528"/>
      <c r="O123" s="528"/>
      <c r="P123" s="528"/>
      <c r="Q123" s="528"/>
      <c r="R123" s="528"/>
      <c r="S123" s="528"/>
      <c r="T123" s="528"/>
      <c r="U123" s="528"/>
      <c r="V123" s="528"/>
      <c r="W123" s="528"/>
      <c r="X123" s="528"/>
      <c r="Y123" s="528"/>
      <c r="Z123" s="528"/>
      <c r="AA123" s="528"/>
      <c r="AB123" s="528"/>
      <c r="AC123" s="528"/>
      <c r="AD123" s="528"/>
      <c r="AE123" s="528"/>
      <c r="AF123" s="528"/>
      <c r="AG123" s="528"/>
    </row>
  </sheetData>
  <mergeCells count="16">
    <mergeCell ref="U117:Z117"/>
    <mergeCell ref="C118:S118"/>
    <mergeCell ref="T118:Z118"/>
    <mergeCell ref="A121:AG123"/>
    <mergeCell ref="A110:AG111"/>
    <mergeCell ref="U112:Z112"/>
    <mergeCell ref="U113:Z113"/>
    <mergeCell ref="U114:Z114"/>
    <mergeCell ref="U115:Z115"/>
    <mergeCell ref="U116:Z116"/>
    <mergeCell ref="I88:Z88"/>
    <mergeCell ref="A2:AG12"/>
    <mergeCell ref="I15:Z15"/>
    <mergeCell ref="I38:Z38"/>
    <mergeCell ref="A60:AG61"/>
    <mergeCell ref="I64:Z64"/>
  </mergeCells>
  <phoneticPr fontId="2"/>
  <printOptions horizontalCentered="1"/>
  <pageMargins left="0.70866141732283472" right="0.70866141732283472" top="0.74803149606299213" bottom="0.74803149606299213" header="0.31496062992125984" footer="0.31496062992125984"/>
  <pageSetup paperSize="9" scale="95" firstPageNumber="4" orientation="portrait" useFirstPageNumber="1" r:id="rId1"/>
  <headerFooter>
    <oddHeader xml:space="preserve">&amp;L&amp;"ＭＳ 明朝,太字"&amp;12
</oddHeader>
  </headerFooter>
  <rowBreaks count="1" manualBreakCount="1">
    <brk id="61"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1E79-1B2D-419F-A216-745AF9BB1997}">
  <sheetPr>
    <tabColor rgb="FF00B050"/>
  </sheetPr>
  <dimension ref="A1:AI26"/>
  <sheetViews>
    <sheetView showGridLines="0" view="pageBreakPreview" zoomScaleNormal="100" zoomScaleSheetLayoutView="100" workbookViewId="0">
      <selection activeCell="AI35" sqref="AI35"/>
    </sheetView>
  </sheetViews>
  <sheetFormatPr defaultRowHeight="13.5"/>
  <cols>
    <col min="1" max="25" width="2.625" style="1" customWidth="1"/>
    <col min="26" max="33" width="2.625" style="1" hidden="1" customWidth="1"/>
    <col min="34" max="34" width="2.625" style="1" customWidth="1"/>
    <col min="35" max="256" width="9" style="1"/>
    <col min="257" max="281" width="2.625" style="1" customWidth="1"/>
    <col min="282" max="289" width="0" style="1" hidden="1" customWidth="1"/>
    <col min="290" max="290" width="2.625" style="1" customWidth="1"/>
    <col min="291" max="512" width="9" style="1"/>
    <col min="513" max="537" width="2.625" style="1" customWidth="1"/>
    <col min="538" max="545" width="0" style="1" hidden="1" customWidth="1"/>
    <col min="546" max="546" width="2.625" style="1" customWidth="1"/>
    <col min="547" max="768" width="9" style="1"/>
    <col min="769" max="793" width="2.625" style="1" customWidth="1"/>
    <col min="794" max="801" width="0" style="1" hidden="1" customWidth="1"/>
    <col min="802" max="802" width="2.625" style="1" customWidth="1"/>
    <col min="803" max="1024" width="9" style="1"/>
    <col min="1025" max="1049" width="2.625" style="1" customWidth="1"/>
    <col min="1050" max="1057" width="0" style="1" hidden="1" customWidth="1"/>
    <col min="1058" max="1058" width="2.625" style="1" customWidth="1"/>
    <col min="1059" max="1280" width="9" style="1"/>
    <col min="1281" max="1305" width="2.625" style="1" customWidth="1"/>
    <col min="1306" max="1313" width="0" style="1" hidden="1" customWidth="1"/>
    <col min="1314" max="1314" width="2.625" style="1" customWidth="1"/>
    <col min="1315" max="1536" width="9" style="1"/>
    <col min="1537" max="1561" width="2.625" style="1" customWidth="1"/>
    <col min="1562" max="1569" width="0" style="1" hidden="1" customWidth="1"/>
    <col min="1570" max="1570" width="2.625" style="1" customWidth="1"/>
    <col min="1571" max="1792" width="9" style="1"/>
    <col min="1793" max="1817" width="2.625" style="1" customWidth="1"/>
    <col min="1818" max="1825" width="0" style="1" hidden="1" customWidth="1"/>
    <col min="1826" max="1826" width="2.625" style="1" customWidth="1"/>
    <col min="1827" max="2048" width="9" style="1"/>
    <col min="2049" max="2073" width="2.625" style="1" customWidth="1"/>
    <col min="2074" max="2081" width="0" style="1" hidden="1" customWidth="1"/>
    <col min="2082" max="2082" width="2.625" style="1" customWidth="1"/>
    <col min="2083" max="2304" width="9" style="1"/>
    <col min="2305" max="2329" width="2.625" style="1" customWidth="1"/>
    <col min="2330" max="2337" width="0" style="1" hidden="1" customWidth="1"/>
    <col min="2338" max="2338" width="2.625" style="1" customWidth="1"/>
    <col min="2339" max="2560" width="9" style="1"/>
    <col min="2561" max="2585" width="2.625" style="1" customWidth="1"/>
    <col min="2586" max="2593" width="0" style="1" hidden="1" customWidth="1"/>
    <col min="2594" max="2594" width="2.625" style="1" customWidth="1"/>
    <col min="2595" max="2816" width="9" style="1"/>
    <col min="2817" max="2841" width="2.625" style="1" customWidth="1"/>
    <col min="2842" max="2849" width="0" style="1" hidden="1" customWidth="1"/>
    <col min="2850" max="2850" width="2.625" style="1" customWidth="1"/>
    <col min="2851" max="3072" width="9" style="1"/>
    <col min="3073" max="3097" width="2.625" style="1" customWidth="1"/>
    <col min="3098" max="3105" width="0" style="1" hidden="1" customWidth="1"/>
    <col min="3106" max="3106" width="2.625" style="1" customWidth="1"/>
    <col min="3107" max="3328" width="9" style="1"/>
    <col min="3329" max="3353" width="2.625" style="1" customWidth="1"/>
    <col min="3354" max="3361" width="0" style="1" hidden="1" customWidth="1"/>
    <col min="3362" max="3362" width="2.625" style="1" customWidth="1"/>
    <col min="3363" max="3584" width="9" style="1"/>
    <col min="3585" max="3609" width="2.625" style="1" customWidth="1"/>
    <col min="3610" max="3617" width="0" style="1" hidden="1" customWidth="1"/>
    <col min="3618" max="3618" width="2.625" style="1" customWidth="1"/>
    <col min="3619" max="3840" width="9" style="1"/>
    <col min="3841" max="3865" width="2.625" style="1" customWidth="1"/>
    <col min="3866" max="3873" width="0" style="1" hidden="1" customWidth="1"/>
    <col min="3874" max="3874" width="2.625" style="1" customWidth="1"/>
    <col min="3875" max="4096" width="9" style="1"/>
    <col min="4097" max="4121" width="2.625" style="1" customWidth="1"/>
    <col min="4122" max="4129" width="0" style="1" hidden="1" customWidth="1"/>
    <col min="4130" max="4130" width="2.625" style="1" customWidth="1"/>
    <col min="4131" max="4352" width="9" style="1"/>
    <col min="4353" max="4377" width="2.625" style="1" customWidth="1"/>
    <col min="4378" max="4385" width="0" style="1" hidden="1" customWidth="1"/>
    <col min="4386" max="4386" width="2.625" style="1" customWidth="1"/>
    <col min="4387" max="4608" width="9" style="1"/>
    <col min="4609" max="4633" width="2.625" style="1" customWidth="1"/>
    <col min="4634" max="4641" width="0" style="1" hidden="1" customWidth="1"/>
    <col min="4642" max="4642" width="2.625" style="1" customWidth="1"/>
    <col min="4643" max="4864" width="9" style="1"/>
    <col min="4865" max="4889" width="2.625" style="1" customWidth="1"/>
    <col min="4890" max="4897" width="0" style="1" hidden="1" customWidth="1"/>
    <col min="4898" max="4898" width="2.625" style="1" customWidth="1"/>
    <col min="4899" max="5120" width="9" style="1"/>
    <col min="5121" max="5145" width="2.625" style="1" customWidth="1"/>
    <col min="5146" max="5153" width="0" style="1" hidden="1" customWidth="1"/>
    <col min="5154" max="5154" width="2.625" style="1" customWidth="1"/>
    <col min="5155" max="5376" width="9" style="1"/>
    <col min="5377" max="5401" width="2.625" style="1" customWidth="1"/>
    <col min="5402" max="5409" width="0" style="1" hidden="1" customWidth="1"/>
    <col min="5410" max="5410" width="2.625" style="1" customWidth="1"/>
    <col min="5411" max="5632" width="9" style="1"/>
    <col min="5633" max="5657" width="2.625" style="1" customWidth="1"/>
    <col min="5658" max="5665" width="0" style="1" hidden="1" customWidth="1"/>
    <col min="5666" max="5666" width="2.625" style="1" customWidth="1"/>
    <col min="5667" max="5888" width="9" style="1"/>
    <col min="5889" max="5913" width="2.625" style="1" customWidth="1"/>
    <col min="5914" max="5921" width="0" style="1" hidden="1" customWidth="1"/>
    <col min="5922" max="5922" width="2.625" style="1" customWidth="1"/>
    <col min="5923" max="6144" width="9" style="1"/>
    <col min="6145" max="6169" width="2.625" style="1" customWidth="1"/>
    <col min="6170" max="6177" width="0" style="1" hidden="1" customWidth="1"/>
    <col min="6178" max="6178" width="2.625" style="1" customWidth="1"/>
    <col min="6179" max="6400" width="9" style="1"/>
    <col min="6401" max="6425" width="2.625" style="1" customWidth="1"/>
    <col min="6426" max="6433" width="0" style="1" hidden="1" customWidth="1"/>
    <col min="6434" max="6434" width="2.625" style="1" customWidth="1"/>
    <col min="6435" max="6656" width="9" style="1"/>
    <col min="6657" max="6681" width="2.625" style="1" customWidth="1"/>
    <col min="6682" max="6689" width="0" style="1" hidden="1" customWidth="1"/>
    <col min="6690" max="6690" width="2.625" style="1" customWidth="1"/>
    <col min="6691" max="6912" width="9" style="1"/>
    <col min="6913" max="6937" width="2.625" style="1" customWidth="1"/>
    <col min="6938" max="6945" width="0" style="1" hidden="1" customWidth="1"/>
    <col min="6946" max="6946" width="2.625" style="1" customWidth="1"/>
    <col min="6947" max="7168" width="9" style="1"/>
    <col min="7169" max="7193" width="2.625" style="1" customWidth="1"/>
    <col min="7194" max="7201" width="0" style="1" hidden="1" customWidth="1"/>
    <col min="7202" max="7202" width="2.625" style="1" customWidth="1"/>
    <col min="7203" max="7424" width="9" style="1"/>
    <col min="7425" max="7449" width="2.625" style="1" customWidth="1"/>
    <col min="7450" max="7457" width="0" style="1" hidden="1" customWidth="1"/>
    <col min="7458" max="7458" width="2.625" style="1" customWidth="1"/>
    <col min="7459" max="7680" width="9" style="1"/>
    <col min="7681" max="7705" width="2.625" style="1" customWidth="1"/>
    <col min="7706" max="7713" width="0" style="1" hidden="1" customWidth="1"/>
    <col min="7714" max="7714" width="2.625" style="1" customWidth="1"/>
    <col min="7715" max="7936" width="9" style="1"/>
    <col min="7937" max="7961" width="2.625" style="1" customWidth="1"/>
    <col min="7962" max="7969" width="0" style="1" hidden="1" customWidth="1"/>
    <col min="7970" max="7970" width="2.625" style="1" customWidth="1"/>
    <col min="7971" max="8192" width="9" style="1"/>
    <col min="8193" max="8217" width="2.625" style="1" customWidth="1"/>
    <col min="8218" max="8225" width="0" style="1" hidden="1" customWidth="1"/>
    <col min="8226" max="8226" width="2.625" style="1" customWidth="1"/>
    <col min="8227" max="8448" width="9" style="1"/>
    <col min="8449" max="8473" width="2.625" style="1" customWidth="1"/>
    <col min="8474" max="8481" width="0" style="1" hidden="1" customWidth="1"/>
    <col min="8482" max="8482" width="2.625" style="1" customWidth="1"/>
    <col min="8483" max="8704" width="9" style="1"/>
    <col min="8705" max="8729" width="2.625" style="1" customWidth="1"/>
    <col min="8730" max="8737" width="0" style="1" hidden="1" customWidth="1"/>
    <col min="8738" max="8738" width="2.625" style="1" customWidth="1"/>
    <col min="8739" max="8960" width="9" style="1"/>
    <col min="8961" max="8985" width="2.625" style="1" customWidth="1"/>
    <col min="8986" max="8993" width="0" style="1" hidden="1" customWidth="1"/>
    <col min="8994" max="8994" width="2.625" style="1" customWidth="1"/>
    <col min="8995" max="9216" width="9" style="1"/>
    <col min="9217" max="9241" width="2.625" style="1" customWidth="1"/>
    <col min="9242" max="9249" width="0" style="1" hidden="1" customWidth="1"/>
    <col min="9250" max="9250" width="2.625" style="1" customWidth="1"/>
    <col min="9251" max="9472" width="9" style="1"/>
    <col min="9473" max="9497" width="2.625" style="1" customWidth="1"/>
    <col min="9498" max="9505" width="0" style="1" hidden="1" customWidth="1"/>
    <col min="9506" max="9506" width="2.625" style="1" customWidth="1"/>
    <col min="9507" max="9728" width="9" style="1"/>
    <col min="9729" max="9753" width="2.625" style="1" customWidth="1"/>
    <col min="9754" max="9761" width="0" style="1" hidden="1" customWidth="1"/>
    <col min="9762" max="9762" width="2.625" style="1" customWidth="1"/>
    <col min="9763" max="9984" width="9" style="1"/>
    <col min="9985" max="10009" width="2.625" style="1" customWidth="1"/>
    <col min="10010" max="10017" width="0" style="1" hidden="1" customWidth="1"/>
    <col min="10018" max="10018" width="2.625" style="1" customWidth="1"/>
    <col min="10019" max="10240" width="9" style="1"/>
    <col min="10241" max="10265" width="2.625" style="1" customWidth="1"/>
    <col min="10266" max="10273" width="0" style="1" hidden="1" customWidth="1"/>
    <col min="10274" max="10274" width="2.625" style="1" customWidth="1"/>
    <col min="10275" max="10496" width="9" style="1"/>
    <col min="10497" max="10521" width="2.625" style="1" customWidth="1"/>
    <col min="10522" max="10529" width="0" style="1" hidden="1" customWidth="1"/>
    <col min="10530" max="10530" width="2.625" style="1" customWidth="1"/>
    <col min="10531" max="10752" width="9" style="1"/>
    <col min="10753" max="10777" width="2.625" style="1" customWidth="1"/>
    <col min="10778" max="10785" width="0" style="1" hidden="1" customWidth="1"/>
    <col min="10786" max="10786" width="2.625" style="1" customWidth="1"/>
    <col min="10787" max="11008" width="9" style="1"/>
    <col min="11009" max="11033" width="2.625" style="1" customWidth="1"/>
    <col min="11034" max="11041" width="0" style="1" hidden="1" customWidth="1"/>
    <col min="11042" max="11042" width="2.625" style="1" customWidth="1"/>
    <col min="11043" max="11264" width="9" style="1"/>
    <col min="11265" max="11289" width="2.625" style="1" customWidth="1"/>
    <col min="11290" max="11297" width="0" style="1" hidden="1" customWidth="1"/>
    <col min="11298" max="11298" width="2.625" style="1" customWidth="1"/>
    <col min="11299" max="11520" width="9" style="1"/>
    <col min="11521" max="11545" width="2.625" style="1" customWidth="1"/>
    <col min="11546" max="11553" width="0" style="1" hidden="1" customWidth="1"/>
    <col min="11554" max="11554" width="2.625" style="1" customWidth="1"/>
    <col min="11555" max="11776" width="9" style="1"/>
    <col min="11777" max="11801" width="2.625" style="1" customWidth="1"/>
    <col min="11802" max="11809" width="0" style="1" hidden="1" customWidth="1"/>
    <col min="11810" max="11810" width="2.625" style="1" customWidth="1"/>
    <col min="11811" max="12032" width="9" style="1"/>
    <col min="12033" max="12057" width="2.625" style="1" customWidth="1"/>
    <col min="12058" max="12065" width="0" style="1" hidden="1" customWidth="1"/>
    <col min="12066" max="12066" width="2.625" style="1" customWidth="1"/>
    <col min="12067" max="12288" width="9" style="1"/>
    <col min="12289" max="12313" width="2.625" style="1" customWidth="1"/>
    <col min="12314" max="12321" width="0" style="1" hidden="1" customWidth="1"/>
    <col min="12322" max="12322" width="2.625" style="1" customWidth="1"/>
    <col min="12323" max="12544" width="9" style="1"/>
    <col min="12545" max="12569" width="2.625" style="1" customWidth="1"/>
    <col min="12570" max="12577" width="0" style="1" hidden="1" customWidth="1"/>
    <col min="12578" max="12578" width="2.625" style="1" customWidth="1"/>
    <col min="12579" max="12800" width="9" style="1"/>
    <col min="12801" max="12825" width="2.625" style="1" customWidth="1"/>
    <col min="12826" max="12833" width="0" style="1" hidden="1" customWidth="1"/>
    <col min="12834" max="12834" width="2.625" style="1" customWidth="1"/>
    <col min="12835" max="13056" width="9" style="1"/>
    <col min="13057" max="13081" width="2.625" style="1" customWidth="1"/>
    <col min="13082" max="13089" width="0" style="1" hidden="1" customWidth="1"/>
    <col min="13090" max="13090" width="2.625" style="1" customWidth="1"/>
    <col min="13091" max="13312" width="9" style="1"/>
    <col min="13313" max="13337" width="2.625" style="1" customWidth="1"/>
    <col min="13338" max="13345" width="0" style="1" hidden="1" customWidth="1"/>
    <col min="13346" max="13346" width="2.625" style="1" customWidth="1"/>
    <col min="13347" max="13568" width="9" style="1"/>
    <col min="13569" max="13593" width="2.625" style="1" customWidth="1"/>
    <col min="13594" max="13601" width="0" style="1" hidden="1" customWidth="1"/>
    <col min="13602" max="13602" width="2.625" style="1" customWidth="1"/>
    <col min="13603" max="13824" width="9" style="1"/>
    <col min="13825" max="13849" width="2.625" style="1" customWidth="1"/>
    <col min="13850" max="13857" width="0" style="1" hidden="1" customWidth="1"/>
    <col min="13858" max="13858" width="2.625" style="1" customWidth="1"/>
    <col min="13859" max="14080" width="9" style="1"/>
    <col min="14081" max="14105" width="2.625" style="1" customWidth="1"/>
    <col min="14106" max="14113" width="0" style="1" hidden="1" customWidth="1"/>
    <col min="14114" max="14114" width="2.625" style="1" customWidth="1"/>
    <col min="14115" max="14336" width="9" style="1"/>
    <col min="14337" max="14361" width="2.625" style="1" customWidth="1"/>
    <col min="14362" max="14369" width="0" style="1" hidden="1" customWidth="1"/>
    <col min="14370" max="14370" width="2.625" style="1" customWidth="1"/>
    <col min="14371" max="14592" width="9" style="1"/>
    <col min="14593" max="14617" width="2.625" style="1" customWidth="1"/>
    <col min="14618" max="14625" width="0" style="1" hidden="1" customWidth="1"/>
    <col min="14626" max="14626" width="2.625" style="1" customWidth="1"/>
    <col min="14627" max="14848" width="9" style="1"/>
    <col min="14849" max="14873" width="2.625" style="1" customWidth="1"/>
    <col min="14874" max="14881" width="0" style="1" hidden="1" customWidth="1"/>
    <col min="14882" max="14882" width="2.625" style="1" customWidth="1"/>
    <col min="14883" max="15104" width="9" style="1"/>
    <col min="15105" max="15129" width="2.625" style="1" customWidth="1"/>
    <col min="15130" max="15137" width="0" style="1" hidden="1" customWidth="1"/>
    <col min="15138" max="15138" width="2.625" style="1" customWidth="1"/>
    <col min="15139" max="15360" width="9" style="1"/>
    <col min="15361" max="15385" width="2.625" style="1" customWidth="1"/>
    <col min="15386" max="15393" width="0" style="1" hidden="1" customWidth="1"/>
    <col min="15394" max="15394" width="2.625" style="1" customWidth="1"/>
    <col min="15395" max="15616" width="9" style="1"/>
    <col min="15617" max="15641" width="2.625" style="1" customWidth="1"/>
    <col min="15642" max="15649" width="0" style="1" hidden="1" customWidth="1"/>
    <col min="15650" max="15650" width="2.625" style="1" customWidth="1"/>
    <col min="15651" max="15872" width="9" style="1"/>
    <col min="15873" max="15897" width="2.625" style="1" customWidth="1"/>
    <col min="15898" max="15905" width="0" style="1" hidden="1" customWidth="1"/>
    <col min="15906" max="15906" width="2.625" style="1" customWidth="1"/>
    <col min="15907" max="16128" width="9" style="1"/>
    <col min="16129" max="16153" width="2.625" style="1" customWidth="1"/>
    <col min="16154" max="16161" width="0" style="1" hidden="1" customWidth="1"/>
    <col min="16162" max="16162" width="2.625" style="1" customWidth="1"/>
    <col min="16163" max="16384" width="9" style="1"/>
  </cols>
  <sheetData>
    <row r="1" spans="1:35" ht="24.75" customHeight="1">
      <c r="A1" s="519" t="s">
        <v>199</v>
      </c>
      <c r="B1" s="519"/>
      <c r="C1" s="519"/>
      <c r="D1" s="519"/>
      <c r="E1" s="519"/>
      <c r="F1" s="519"/>
      <c r="G1" s="519"/>
      <c r="H1" s="519"/>
      <c r="I1" s="519"/>
      <c r="J1" s="519"/>
      <c r="K1" s="519"/>
      <c r="L1" s="519"/>
      <c r="M1" s="519"/>
      <c r="N1" s="519"/>
      <c r="O1" s="519"/>
      <c r="P1" s="519"/>
      <c r="Q1" s="519"/>
      <c r="R1" s="519"/>
      <c r="S1" s="519"/>
      <c r="T1" s="519"/>
      <c r="U1" s="519"/>
      <c r="V1" s="519"/>
      <c r="W1" s="519"/>
      <c r="X1" s="519"/>
      <c r="Y1" s="519"/>
    </row>
    <row r="2" spans="1:35" s="329" customFormat="1" ht="23.25" customHeight="1">
      <c r="A2" s="576" t="s">
        <v>211</v>
      </c>
      <c r="B2" s="576"/>
      <c r="C2" s="576"/>
      <c r="D2" s="576"/>
      <c r="E2" s="576"/>
      <c r="F2" s="576"/>
      <c r="G2" s="576"/>
      <c r="H2" s="576"/>
      <c r="I2" s="576"/>
      <c r="J2" s="576"/>
      <c r="K2" s="576"/>
      <c r="L2" s="576"/>
      <c r="M2" s="576"/>
      <c r="N2" s="576"/>
      <c r="O2" s="576"/>
      <c r="P2" s="576"/>
      <c r="Q2" s="576"/>
      <c r="R2" s="576"/>
      <c r="S2" s="576"/>
      <c r="T2" s="576"/>
      <c r="U2" s="576"/>
      <c r="V2" s="576"/>
      <c r="W2" s="576"/>
      <c r="X2" s="576"/>
      <c r="Y2" s="576"/>
      <c r="Z2" s="135"/>
      <c r="AA2" s="135"/>
      <c r="AB2" s="135"/>
      <c r="AC2" s="135"/>
      <c r="AD2" s="135"/>
      <c r="AE2" s="135"/>
      <c r="AF2" s="135"/>
      <c r="AG2" s="135"/>
    </row>
    <row r="3" spans="1:35" s="329" customFormat="1" ht="23.25" customHeight="1">
      <c r="A3" s="576"/>
      <c r="B3" s="576"/>
      <c r="C3" s="576"/>
      <c r="D3" s="576"/>
      <c r="E3" s="576"/>
      <c r="F3" s="576"/>
      <c r="G3" s="576"/>
      <c r="H3" s="576"/>
      <c r="I3" s="576"/>
      <c r="J3" s="576"/>
      <c r="K3" s="576"/>
      <c r="L3" s="576"/>
      <c r="M3" s="576"/>
      <c r="N3" s="576"/>
      <c r="O3" s="576"/>
      <c r="P3" s="576"/>
      <c r="Q3" s="576"/>
      <c r="R3" s="576"/>
      <c r="S3" s="576"/>
      <c r="T3" s="576"/>
      <c r="U3" s="576"/>
      <c r="V3" s="576"/>
      <c r="W3" s="576"/>
      <c r="X3" s="576"/>
      <c r="Y3" s="576"/>
      <c r="Z3" s="135"/>
      <c r="AA3" s="135"/>
      <c r="AB3" s="135"/>
      <c r="AC3" s="135"/>
      <c r="AD3" s="135"/>
      <c r="AE3" s="135"/>
      <c r="AF3" s="135"/>
      <c r="AG3" s="135"/>
    </row>
    <row r="4" spans="1:35" s="329" customFormat="1" ht="23.25" customHeight="1">
      <c r="A4" s="576"/>
      <c r="B4" s="576"/>
      <c r="C4" s="576"/>
      <c r="D4" s="576"/>
      <c r="E4" s="576"/>
      <c r="F4" s="576"/>
      <c r="G4" s="576"/>
      <c r="H4" s="576"/>
      <c r="I4" s="576"/>
      <c r="J4" s="576"/>
      <c r="K4" s="576"/>
      <c r="L4" s="576"/>
      <c r="M4" s="576"/>
      <c r="N4" s="576"/>
      <c r="O4" s="576"/>
      <c r="P4" s="576"/>
      <c r="Q4" s="576"/>
      <c r="R4" s="576"/>
      <c r="S4" s="576"/>
      <c r="T4" s="576"/>
      <c r="U4" s="576"/>
      <c r="V4" s="576"/>
      <c r="W4" s="576"/>
      <c r="X4" s="576"/>
      <c r="Y4" s="576"/>
      <c r="Z4" s="135"/>
      <c r="AA4" s="135"/>
      <c r="AB4" s="135"/>
      <c r="AC4" s="135"/>
      <c r="AD4" s="135"/>
      <c r="AE4" s="135"/>
      <c r="AF4" s="135"/>
      <c r="AG4" s="135"/>
    </row>
    <row r="5" spans="1:35" s="329" customFormat="1" ht="23.25" customHeight="1">
      <c r="A5" s="576"/>
      <c r="B5" s="576"/>
      <c r="C5" s="576"/>
      <c r="D5" s="576"/>
      <c r="E5" s="576"/>
      <c r="F5" s="576"/>
      <c r="G5" s="576"/>
      <c r="H5" s="576"/>
      <c r="I5" s="576"/>
      <c r="J5" s="576"/>
      <c r="K5" s="576"/>
      <c r="L5" s="576"/>
      <c r="M5" s="576"/>
      <c r="N5" s="576"/>
      <c r="O5" s="576"/>
      <c r="P5" s="576"/>
      <c r="Q5" s="576"/>
      <c r="R5" s="576"/>
      <c r="S5" s="576"/>
      <c r="T5" s="576"/>
      <c r="U5" s="576"/>
      <c r="V5" s="576"/>
      <c r="W5" s="576"/>
      <c r="X5" s="576"/>
      <c r="Y5" s="576"/>
      <c r="Z5" s="135"/>
      <c r="AA5" s="135"/>
      <c r="AB5" s="135"/>
      <c r="AC5" s="135"/>
      <c r="AD5" s="135"/>
      <c r="AE5" s="135"/>
      <c r="AF5" s="135"/>
      <c r="AG5" s="135"/>
    </row>
    <row r="6" spans="1:35" s="329" customFormat="1" ht="23.25" customHeight="1">
      <c r="A6" s="576"/>
      <c r="B6" s="576"/>
      <c r="C6" s="576"/>
      <c r="D6" s="576"/>
      <c r="E6" s="576"/>
      <c r="F6" s="576"/>
      <c r="G6" s="576"/>
      <c r="H6" s="576"/>
      <c r="I6" s="576"/>
      <c r="J6" s="576"/>
      <c r="K6" s="576"/>
      <c r="L6" s="576"/>
      <c r="M6" s="576"/>
      <c r="N6" s="576"/>
      <c r="O6" s="576"/>
      <c r="P6" s="576"/>
      <c r="Q6" s="576"/>
      <c r="R6" s="576"/>
      <c r="S6" s="576"/>
      <c r="T6" s="576"/>
      <c r="U6" s="576"/>
      <c r="V6" s="576"/>
      <c r="W6" s="576"/>
      <c r="X6" s="576"/>
      <c r="Y6" s="576"/>
      <c r="Z6" s="135"/>
      <c r="AA6" s="135"/>
      <c r="AB6" s="135"/>
      <c r="AC6" s="135"/>
      <c r="AD6" s="135"/>
      <c r="AE6" s="135"/>
      <c r="AF6" s="135"/>
      <c r="AG6" s="135"/>
    </row>
    <row r="7" spans="1:35" s="329" customFormat="1" ht="23.25" customHeight="1">
      <c r="A7" s="576"/>
      <c r="B7" s="576"/>
      <c r="C7" s="576"/>
      <c r="D7" s="576"/>
      <c r="E7" s="576"/>
      <c r="F7" s="576"/>
      <c r="G7" s="576"/>
      <c r="H7" s="576"/>
      <c r="I7" s="576"/>
      <c r="J7" s="576"/>
      <c r="K7" s="576"/>
      <c r="L7" s="576"/>
      <c r="M7" s="576"/>
      <c r="N7" s="576"/>
      <c r="O7" s="576"/>
      <c r="P7" s="576"/>
      <c r="Q7" s="576"/>
      <c r="R7" s="576"/>
      <c r="S7" s="576"/>
      <c r="T7" s="576"/>
      <c r="U7" s="576"/>
      <c r="V7" s="576"/>
      <c r="W7" s="576"/>
      <c r="X7" s="576"/>
      <c r="Y7" s="576"/>
      <c r="Z7" s="135"/>
      <c r="AA7" s="135"/>
      <c r="AB7" s="135"/>
      <c r="AC7" s="135"/>
      <c r="AD7" s="135"/>
      <c r="AE7" s="135"/>
      <c r="AF7" s="135"/>
      <c r="AG7" s="135"/>
    </row>
    <row r="8" spans="1:35" s="329" customFormat="1" ht="23.25" customHeight="1">
      <c r="A8" s="348" t="s">
        <v>0</v>
      </c>
      <c r="B8" s="349"/>
      <c r="C8" s="349"/>
      <c r="D8" s="349"/>
      <c r="E8" s="349"/>
      <c r="F8" s="349"/>
      <c r="G8" s="349"/>
      <c r="H8" s="349"/>
      <c r="I8" s="349"/>
      <c r="J8" s="349"/>
      <c r="K8" s="349"/>
      <c r="L8" s="349"/>
      <c r="M8" s="349"/>
      <c r="N8" s="349"/>
      <c r="O8" s="349"/>
      <c r="P8" s="349"/>
      <c r="Q8" s="349"/>
      <c r="R8" s="349"/>
      <c r="S8" s="349"/>
      <c r="T8" s="349"/>
      <c r="U8" s="349"/>
      <c r="V8" s="349"/>
      <c r="W8" s="349"/>
      <c r="X8" s="349"/>
      <c r="Y8" s="349"/>
      <c r="Z8" s="135"/>
      <c r="AA8" s="135"/>
      <c r="AB8" s="135"/>
      <c r="AC8" s="135"/>
      <c r="AD8" s="135"/>
      <c r="AE8" s="135"/>
      <c r="AF8" s="135"/>
      <c r="AG8" s="135"/>
    </row>
    <row r="9" spans="1:35" ht="23.25" customHeight="1">
      <c r="A9" s="400" t="s">
        <v>1</v>
      </c>
      <c r="B9" s="401"/>
      <c r="C9" s="401"/>
      <c r="D9" s="401"/>
      <c r="E9" s="401"/>
      <c r="F9" s="401"/>
      <c r="G9" s="401"/>
      <c r="H9" s="401"/>
      <c r="I9" s="402"/>
      <c r="J9" s="406" t="s">
        <v>31</v>
      </c>
      <c r="K9" s="407"/>
      <c r="L9" s="407"/>
      <c r="M9" s="407"/>
      <c r="N9" s="407"/>
      <c r="O9" s="407"/>
      <c r="P9" s="407"/>
      <c r="Q9" s="407"/>
      <c r="R9" s="350"/>
      <c r="S9" s="350"/>
      <c r="T9" s="350"/>
      <c r="U9" s="350"/>
      <c r="V9" s="350"/>
      <c r="W9" s="350"/>
      <c r="X9" s="350"/>
      <c r="Y9" s="351"/>
      <c r="Z9" s="579" t="s">
        <v>2</v>
      </c>
      <c r="AA9" s="579"/>
      <c r="AB9" s="579"/>
      <c r="AC9" s="579"/>
      <c r="AD9" s="579"/>
      <c r="AE9" s="579"/>
      <c r="AF9" s="579"/>
      <c r="AG9" s="580"/>
    </row>
    <row r="10" spans="1:35" ht="23.25" customHeight="1">
      <c r="A10" s="577"/>
      <c r="B10" s="415"/>
      <c r="C10" s="415"/>
      <c r="D10" s="415"/>
      <c r="E10" s="415"/>
      <c r="F10" s="415"/>
      <c r="G10" s="415"/>
      <c r="H10" s="415"/>
      <c r="I10" s="578"/>
      <c r="J10" s="408"/>
      <c r="K10" s="409"/>
      <c r="L10" s="409"/>
      <c r="M10" s="409"/>
      <c r="N10" s="409"/>
      <c r="O10" s="409"/>
      <c r="P10" s="409"/>
      <c r="Q10" s="409"/>
      <c r="R10" s="583" t="s">
        <v>3</v>
      </c>
      <c r="S10" s="581"/>
      <c r="T10" s="581"/>
      <c r="U10" s="581"/>
      <c r="V10" s="581"/>
      <c r="W10" s="581"/>
      <c r="X10" s="581"/>
      <c r="Y10" s="582"/>
      <c r="Z10" s="581"/>
      <c r="AA10" s="581"/>
      <c r="AB10" s="581"/>
      <c r="AC10" s="581"/>
      <c r="AD10" s="581"/>
      <c r="AE10" s="581"/>
      <c r="AF10" s="581"/>
      <c r="AG10" s="582"/>
    </row>
    <row r="11" spans="1:35" s="3" customFormat="1" ht="23.25" customHeight="1">
      <c r="A11" s="538" t="s">
        <v>212</v>
      </c>
      <c r="B11" s="539"/>
      <c r="C11" s="539"/>
      <c r="D11" s="539"/>
      <c r="E11" s="539"/>
      <c r="F11" s="539"/>
      <c r="G11" s="539"/>
      <c r="H11" s="539"/>
      <c r="I11" s="540"/>
      <c r="J11" s="541">
        <v>14445500</v>
      </c>
      <c r="K11" s="542"/>
      <c r="L11" s="542"/>
      <c r="M11" s="542"/>
      <c r="N11" s="542"/>
      <c r="O11" s="542"/>
      <c r="P11" s="542"/>
      <c r="Q11" s="543"/>
      <c r="R11" s="547">
        <v>39469</v>
      </c>
      <c r="S11" s="548"/>
      <c r="T11" s="548"/>
      <c r="U11" s="548"/>
      <c r="V11" s="548"/>
      <c r="W11" s="548"/>
      <c r="X11" s="548"/>
      <c r="Y11" s="549"/>
      <c r="Z11" s="542">
        <v>13357417</v>
      </c>
      <c r="AA11" s="542"/>
      <c r="AB11" s="542"/>
      <c r="AC11" s="542"/>
      <c r="AD11" s="542"/>
      <c r="AE11" s="542"/>
      <c r="AF11" s="542"/>
      <c r="AG11" s="553"/>
      <c r="AI11" s="1"/>
    </row>
    <row r="12" spans="1:35" s="3" customFormat="1" ht="23.25" customHeight="1">
      <c r="A12" s="567"/>
      <c r="B12" s="568"/>
      <c r="C12" s="568"/>
      <c r="D12" s="568"/>
      <c r="E12" s="568"/>
      <c r="F12" s="568"/>
      <c r="G12" s="568"/>
      <c r="H12" s="568"/>
      <c r="I12" s="569"/>
      <c r="J12" s="544"/>
      <c r="K12" s="545"/>
      <c r="L12" s="545"/>
      <c r="M12" s="545"/>
      <c r="N12" s="545"/>
      <c r="O12" s="545"/>
      <c r="P12" s="545"/>
      <c r="Q12" s="546"/>
      <c r="R12" s="550"/>
      <c r="S12" s="551"/>
      <c r="T12" s="551"/>
      <c r="U12" s="551"/>
      <c r="V12" s="551"/>
      <c r="W12" s="551"/>
      <c r="X12" s="551"/>
      <c r="Y12" s="552"/>
      <c r="Z12" s="554"/>
      <c r="AA12" s="554"/>
      <c r="AB12" s="554"/>
      <c r="AC12" s="554"/>
      <c r="AD12" s="554"/>
      <c r="AE12" s="554"/>
      <c r="AF12" s="554"/>
      <c r="AG12" s="555"/>
    </row>
    <row r="13" spans="1:35" s="3" customFormat="1" ht="23.25" customHeight="1">
      <c r="A13" s="352"/>
      <c r="B13" s="353"/>
      <c r="C13" s="353"/>
      <c r="D13" s="353"/>
      <c r="E13" s="353"/>
      <c r="F13" s="570" t="s">
        <v>4</v>
      </c>
      <c r="G13" s="570"/>
      <c r="H13" s="570"/>
      <c r="I13" s="570"/>
      <c r="J13" s="571" t="s">
        <v>5</v>
      </c>
      <c r="K13" s="572"/>
      <c r="L13" s="572"/>
      <c r="M13" s="572"/>
      <c r="N13" s="572"/>
      <c r="O13" s="572"/>
      <c r="P13" s="572"/>
      <c r="Q13" s="572"/>
      <c r="R13" s="573" t="s">
        <v>5</v>
      </c>
      <c r="S13" s="574"/>
      <c r="T13" s="574"/>
      <c r="U13" s="574"/>
      <c r="V13" s="574"/>
      <c r="W13" s="574"/>
      <c r="X13" s="574"/>
      <c r="Y13" s="575"/>
      <c r="Z13" s="574" t="s">
        <v>5</v>
      </c>
      <c r="AA13" s="574"/>
      <c r="AB13" s="574"/>
      <c r="AC13" s="574"/>
      <c r="AD13" s="574"/>
      <c r="AE13" s="574"/>
      <c r="AF13" s="574"/>
      <c r="AG13" s="575"/>
    </row>
    <row r="14" spans="1:35" s="3" customFormat="1" ht="23.25" customHeight="1">
      <c r="A14" s="538" t="s">
        <v>213</v>
      </c>
      <c r="B14" s="539"/>
      <c r="C14" s="539"/>
      <c r="D14" s="539"/>
      <c r="E14" s="539"/>
      <c r="F14" s="539"/>
      <c r="G14" s="539"/>
      <c r="H14" s="539"/>
      <c r="I14" s="540"/>
      <c r="J14" s="541">
        <v>7222750</v>
      </c>
      <c r="K14" s="542"/>
      <c r="L14" s="542"/>
      <c r="M14" s="542"/>
      <c r="N14" s="542"/>
      <c r="O14" s="542"/>
      <c r="P14" s="542"/>
      <c r="Q14" s="543"/>
      <c r="R14" s="547">
        <v>39469</v>
      </c>
      <c r="S14" s="548"/>
      <c r="T14" s="548"/>
      <c r="U14" s="548"/>
      <c r="V14" s="548"/>
      <c r="W14" s="548"/>
      <c r="X14" s="548"/>
      <c r="Y14" s="549"/>
      <c r="Z14" s="542">
        <v>6779846</v>
      </c>
      <c r="AA14" s="542"/>
      <c r="AB14" s="542"/>
      <c r="AC14" s="542"/>
      <c r="AD14" s="542"/>
      <c r="AE14" s="542"/>
      <c r="AF14" s="542"/>
      <c r="AG14" s="553"/>
    </row>
    <row r="15" spans="1:35" s="3" customFormat="1" ht="23.25" customHeight="1">
      <c r="A15" s="556" t="s">
        <v>200</v>
      </c>
      <c r="B15" s="557"/>
      <c r="C15" s="557"/>
      <c r="D15" s="557"/>
      <c r="E15" s="557"/>
      <c r="F15" s="557"/>
      <c r="G15" s="557"/>
      <c r="H15" s="557"/>
      <c r="I15" s="558"/>
      <c r="J15" s="544"/>
      <c r="K15" s="545"/>
      <c r="L15" s="545"/>
      <c r="M15" s="545"/>
      <c r="N15" s="545"/>
      <c r="O15" s="545"/>
      <c r="P15" s="545"/>
      <c r="Q15" s="546"/>
      <c r="R15" s="550"/>
      <c r="S15" s="551"/>
      <c r="T15" s="551"/>
      <c r="U15" s="551"/>
      <c r="V15" s="551"/>
      <c r="W15" s="551"/>
      <c r="X15" s="551"/>
      <c r="Y15" s="552"/>
      <c r="Z15" s="554"/>
      <c r="AA15" s="554"/>
      <c r="AB15" s="554"/>
      <c r="AC15" s="554"/>
      <c r="AD15" s="554"/>
      <c r="AE15" s="554"/>
      <c r="AF15" s="554"/>
      <c r="AG15" s="555"/>
    </row>
    <row r="16" spans="1:35" s="3" customFormat="1" ht="23.25" customHeight="1">
      <c r="A16" s="330"/>
      <c r="B16" s="331"/>
      <c r="C16" s="331"/>
      <c r="D16" s="331"/>
      <c r="E16" s="331"/>
      <c r="F16" s="442" t="s">
        <v>4</v>
      </c>
      <c r="G16" s="442"/>
      <c r="H16" s="442"/>
      <c r="I16" s="442"/>
      <c r="J16" s="443">
        <v>50</v>
      </c>
      <c r="K16" s="444"/>
      <c r="L16" s="444"/>
      <c r="M16" s="444"/>
      <c r="N16" s="444"/>
      <c r="O16" s="444"/>
      <c r="P16" s="444"/>
      <c r="Q16" s="444"/>
      <c r="R16" s="439" t="s">
        <v>5</v>
      </c>
      <c r="S16" s="440"/>
      <c r="T16" s="440"/>
      <c r="U16" s="440"/>
      <c r="V16" s="440"/>
      <c r="W16" s="440"/>
      <c r="X16" s="440"/>
      <c r="Y16" s="535"/>
      <c r="Z16" s="487">
        <f>IF(Z11=0,"",ROUND(Z14/Z11*100,2))</f>
        <v>50.76</v>
      </c>
      <c r="AA16" s="487"/>
      <c r="AB16" s="487"/>
      <c r="AC16" s="487"/>
      <c r="AD16" s="487"/>
      <c r="AE16" s="487"/>
      <c r="AF16" s="487"/>
      <c r="AG16" s="488"/>
    </row>
    <row r="17" spans="1:35" s="3" customFormat="1" ht="23.25" customHeight="1">
      <c r="A17" s="447" t="s">
        <v>214</v>
      </c>
      <c r="B17" s="448"/>
      <c r="C17" s="448"/>
      <c r="D17" s="448"/>
      <c r="E17" s="448"/>
      <c r="F17" s="448"/>
      <c r="G17" s="448"/>
      <c r="H17" s="448"/>
      <c r="I17" s="449"/>
      <c r="J17" s="422">
        <v>7141590</v>
      </c>
      <c r="K17" s="423"/>
      <c r="L17" s="423"/>
      <c r="M17" s="423"/>
      <c r="N17" s="423"/>
      <c r="O17" s="423"/>
      <c r="P17" s="423"/>
      <c r="Q17" s="424"/>
      <c r="R17" s="559">
        <v>39025</v>
      </c>
      <c r="S17" s="560"/>
      <c r="T17" s="560"/>
      <c r="U17" s="560"/>
      <c r="V17" s="560"/>
      <c r="W17" s="560"/>
      <c r="X17" s="560"/>
      <c r="Y17" s="561"/>
      <c r="Z17" s="423">
        <f>Z20-Z14</f>
        <v>6680080</v>
      </c>
      <c r="AA17" s="423"/>
      <c r="AB17" s="423"/>
      <c r="AC17" s="423"/>
      <c r="AD17" s="423"/>
      <c r="AE17" s="423"/>
      <c r="AF17" s="423"/>
      <c r="AG17" s="434"/>
    </row>
    <row r="18" spans="1:35" s="3" customFormat="1" ht="23.25" customHeight="1">
      <c r="A18" s="450" t="s">
        <v>201</v>
      </c>
      <c r="B18" s="451"/>
      <c r="C18" s="451"/>
      <c r="D18" s="451"/>
      <c r="E18" s="451"/>
      <c r="F18" s="451"/>
      <c r="G18" s="451"/>
      <c r="H18" s="451"/>
      <c r="I18" s="452"/>
      <c r="J18" s="425"/>
      <c r="K18" s="426"/>
      <c r="L18" s="426"/>
      <c r="M18" s="426"/>
      <c r="N18" s="426"/>
      <c r="O18" s="426"/>
      <c r="P18" s="426"/>
      <c r="Q18" s="427"/>
      <c r="R18" s="562"/>
      <c r="S18" s="563"/>
      <c r="T18" s="563"/>
      <c r="U18" s="563"/>
      <c r="V18" s="563"/>
      <c r="W18" s="563"/>
      <c r="X18" s="563"/>
      <c r="Y18" s="564"/>
      <c r="Z18" s="565"/>
      <c r="AA18" s="565"/>
      <c r="AB18" s="565"/>
      <c r="AC18" s="565"/>
      <c r="AD18" s="565"/>
      <c r="AE18" s="565"/>
      <c r="AF18" s="565"/>
      <c r="AG18" s="566"/>
    </row>
    <row r="19" spans="1:35" s="3" customFormat="1" ht="23.25" customHeight="1">
      <c r="A19" s="4"/>
      <c r="B19" s="5"/>
      <c r="C19" s="5"/>
      <c r="D19" s="5"/>
      <c r="E19" s="5"/>
      <c r="F19" s="436" t="s">
        <v>4</v>
      </c>
      <c r="G19" s="436"/>
      <c r="H19" s="436"/>
      <c r="I19" s="436"/>
      <c r="J19" s="443">
        <v>49.44</v>
      </c>
      <c r="K19" s="444"/>
      <c r="L19" s="444"/>
      <c r="M19" s="444"/>
      <c r="N19" s="444"/>
      <c r="O19" s="444"/>
      <c r="P19" s="444"/>
      <c r="Q19" s="444"/>
      <c r="R19" s="439" t="s">
        <v>5</v>
      </c>
      <c r="S19" s="440"/>
      <c r="T19" s="440"/>
      <c r="U19" s="440"/>
      <c r="V19" s="440"/>
      <c r="W19" s="440"/>
      <c r="X19" s="440"/>
      <c r="Y19" s="535"/>
      <c r="Z19" s="487">
        <f>IF(Z11=0,"",ROUND(Z17/Z11*100,2))</f>
        <v>50.01</v>
      </c>
      <c r="AA19" s="487"/>
      <c r="AB19" s="487"/>
      <c r="AC19" s="487"/>
      <c r="AD19" s="487"/>
      <c r="AE19" s="487"/>
      <c r="AF19" s="487"/>
      <c r="AG19" s="488"/>
    </row>
    <row r="20" spans="1:35" s="3" customFormat="1" ht="23.25" customHeight="1">
      <c r="A20" s="453" t="s">
        <v>215</v>
      </c>
      <c r="B20" s="454"/>
      <c r="C20" s="454"/>
      <c r="D20" s="454"/>
      <c r="E20" s="454"/>
      <c r="F20" s="455"/>
      <c r="G20" s="455"/>
      <c r="H20" s="455"/>
      <c r="I20" s="456"/>
      <c r="J20" s="457">
        <v>14364340</v>
      </c>
      <c r="K20" s="457"/>
      <c r="L20" s="457"/>
      <c r="M20" s="457"/>
      <c r="N20" s="457"/>
      <c r="O20" s="457"/>
      <c r="P20" s="457"/>
      <c r="Q20" s="457"/>
      <c r="R20" s="536">
        <v>39247</v>
      </c>
      <c r="S20" s="536"/>
      <c r="T20" s="536"/>
      <c r="U20" s="536"/>
      <c r="V20" s="536"/>
      <c r="W20" s="536"/>
      <c r="X20" s="536"/>
      <c r="Y20" s="537"/>
      <c r="Z20" s="530">
        <v>13459926</v>
      </c>
      <c r="AA20" s="530"/>
      <c r="AB20" s="530"/>
      <c r="AC20" s="530"/>
      <c r="AD20" s="530"/>
      <c r="AE20" s="530"/>
      <c r="AF20" s="530"/>
      <c r="AG20" s="531"/>
    </row>
    <row r="21" spans="1:35" s="3" customFormat="1" ht="23.25" customHeight="1">
      <c r="A21" s="4"/>
      <c r="B21" s="5"/>
      <c r="C21" s="5"/>
      <c r="D21" s="5"/>
      <c r="E21" s="5"/>
      <c r="F21" s="442" t="s">
        <v>4</v>
      </c>
      <c r="G21" s="442"/>
      <c r="H21" s="442"/>
      <c r="I21" s="442"/>
      <c r="J21" s="443">
        <v>99.44</v>
      </c>
      <c r="K21" s="444"/>
      <c r="L21" s="444"/>
      <c r="M21" s="444"/>
      <c r="N21" s="444"/>
      <c r="O21" s="444"/>
      <c r="P21" s="444"/>
      <c r="Q21" s="444"/>
      <c r="R21" s="439" t="s">
        <v>5</v>
      </c>
      <c r="S21" s="440"/>
      <c r="T21" s="440"/>
      <c r="U21" s="440"/>
      <c r="V21" s="440"/>
      <c r="W21" s="440"/>
      <c r="X21" s="440"/>
      <c r="Y21" s="535"/>
      <c r="Z21" s="487">
        <f>IF(Z11=0,"",ROUND(Z20/Z11*100,2))</f>
        <v>100.77</v>
      </c>
      <c r="AA21" s="487"/>
      <c r="AB21" s="487"/>
      <c r="AC21" s="487"/>
      <c r="AD21" s="487"/>
      <c r="AE21" s="487"/>
      <c r="AF21" s="487"/>
      <c r="AG21" s="488"/>
    </row>
    <row r="22" spans="1:35" s="3" customFormat="1" ht="23.25" customHeight="1">
      <c r="A22" s="416" t="s">
        <v>202</v>
      </c>
      <c r="B22" s="417"/>
      <c r="C22" s="417"/>
      <c r="D22" s="417"/>
      <c r="E22" s="417"/>
      <c r="F22" s="417" t="s">
        <v>6</v>
      </c>
      <c r="G22" s="417"/>
      <c r="H22" s="417"/>
      <c r="I22" s="418"/>
      <c r="J22" s="464">
        <v>-81160</v>
      </c>
      <c r="K22" s="464"/>
      <c r="L22" s="464"/>
      <c r="M22" s="464"/>
      <c r="N22" s="464"/>
      <c r="O22" s="464"/>
      <c r="P22" s="464"/>
      <c r="Q22" s="464"/>
      <c r="R22" s="465" t="s">
        <v>5</v>
      </c>
      <c r="S22" s="465"/>
      <c r="T22" s="465"/>
      <c r="U22" s="465"/>
      <c r="V22" s="465"/>
      <c r="W22" s="465"/>
      <c r="X22" s="465"/>
      <c r="Y22" s="529"/>
      <c r="Z22" s="530">
        <f>Z17-Z14</f>
        <v>-99766</v>
      </c>
      <c r="AA22" s="530"/>
      <c r="AB22" s="530"/>
      <c r="AC22" s="530"/>
      <c r="AD22" s="530"/>
      <c r="AE22" s="530"/>
      <c r="AF22" s="530"/>
      <c r="AG22" s="531"/>
    </row>
    <row r="23" spans="1:35" s="3" customFormat="1" ht="23.25" customHeight="1">
      <c r="A23" s="462"/>
      <c r="B23" s="463"/>
      <c r="C23" s="463"/>
      <c r="D23" s="463"/>
      <c r="E23" s="463"/>
      <c r="F23" s="468" t="s">
        <v>7</v>
      </c>
      <c r="G23" s="468"/>
      <c r="H23" s="468"/>
      <c r="I23" s="469"/>
      <c r="J23" s="470">
        <v>-1.1200000000000001</v>
      </c>
      <c r="K23" s="471"/>
      <c r="L23" s="471"/>
      <c r="M23" s="471"/>
      <c r="N23" s="471"/>
      <c r="O23" s="471"/>
      <c r="P23" s="471"/>
      <c r="Q23" s="471"/>
      <c r="R23" s="472" t="s">
        <v>5</v>
      </c>
      <c r="S23" s="472"/>
      <c r="T23" s="472"/>
      <c r="U23" s="472"/>
      <c r="V23" s="472"/>
      <c r="W23" s="472"/>
      <c r="X23" s="472"/>
      <c r="Y23" s="532"/>
      <c r="Z23" s="533">
        <f>IF(Z14=0,0,(Z22/Z14)*100)</f>
        <v>-1.4715083498946731</v>
      </c>
      <c r="AA23" s="533"/>
      <c r="AB23" s="533"/>
      <c r="AC23" s="533"/>
      <c r="AD23" s="533"/>
      <c r="AE23" s="533"/>
      <c r="AF23" s="533"/>
      <c r="AG23" s="534"/>
    </row>
    <row r="24" spans="1:35" s="3" customFormat="1" ht="23.25" customHeight="1">
      <c r="A24" s="416" t="s">
        <v>203</v>
      </c>
      <c r="B24" s="417"/>
      <c r="C24" s="417"/>
      <c r="D24" s="417"/>
      <c r="E24" s="417"/>
      <c r="F24" s="417" t="s">
        <v>6</v>
      </c>
      <c r="G24" s="417"/>
      <c r="H24" s="417"/>
      <c r="I24" s="418"/>
      <c r="J24" s="464">
        <v>-81160</v>
      </c>
      <c r="K24" s="464"/>
      <c r="L24" s="464"/>
      <c r="M24" s="464"/>
      <c r="N24" s="464"/>
      <c r="O24" s="464"/>
      <c r="P24" s="464"/>
      <c r="Q24" s="464"/>
      <c r="R24" s="465" t="s">
        <v>5</v>
      </c>
      <c r="S24" s="465"/>
      <c r="T24" s="465"/>
      <c r="U24" s="465"/>
      <c r="V24" s="465"/>
      <c r="W24" s="465"/>
      <c r="X24" s="465"/>
      <c r="Y24" s="529"/>
      <c r="Z24" s="530">
        <f>Z20-Z11</f>
        <v>102509</v>
      </c>
      <c r="AA24" s="530"/>
      <c r="AB24" s="530"/>
      <c r="AC24" s="530"/>
      <c r="AD24" s="530"/>
      <c r="AE24" s="530"/>
      <c r="AF24" s="530"/>
      <c r="AG24" s="531"/>
    </row>
    <row r="25" spans="1:35" s="3" customFormat="1" ht="23.25" customHeight="1">
      <c r="A25" s="462"/>
      <c r="B25" s="463"/>
      <c r="C25" s="463"/>
      <c r="D25" s="463"/>
      <c r="E25" s="463"/>
      <c r="F25" s="468" t="s">
        <v>7</v>
      </c>
      <c r="G25" s="468"/>
      <c r="H25" s="468"/>
      <c r="I25" s="469"/>
      <c r="J25" s="470">
        <v>-0.56000000000000005</v>
      </c>
      <c r="K25" s="471"/>
      <c r="L25" s="471"/>
      <c r="M25" s="471"/>
      <c r="N25" s="471"/>
      <c r="O25" s="471"/>
      <c r="P25" s="471"/>
      <c r="Q25" s="471"/>
      <c r="R25" s="472" t="s">
        <v>5</v>
      </c>
      <c r="S25" s="472"/>
      <c r="T25" s="472"/>
      <c r="U25" s="472"/>
      <c r="V25" s="472"/>
      <c r="W25" s="472"/>
      <c r="X25" s="472"/>
      <c r="Y25" s="532"/>
      <c r="Z25" s="533">
        <f>IF(Z11=0,0,(Z24/Z11)*100)</f>
        <v>0.76743130801411685</v>
      </c>
      <c r="AA25" s="533"/>
      <c r="AB25" s="533"/>
      <c r="AC25" s="533"/>
      <c r="AD25" s="533"/>
      <c r="AE25" s="533"/>
      <c r="AF25" s="533"/>
      <c r="AG25" s="534"/>
    </row>
    <row r="26" spans="1:35">
      <c r="AI26" s="3"/>
    </row>
  </sheetData>
  <mergeCells count="58">
    <mergeCell ref="A1:Y1"/>
    <mergeCell ref="A2:Y7"/>
    <mergeCell ref="A9:I10"/>
    <mergeCell ref="J9:Q10"/>
    <mergeCell ref="Z9:AG10"/>
    <mergeCell ref="R10:Y10"/>
    <mergeCell ref="A11:I12"/>
    <mergeCell ref="J11:Q12"/>
    <mergeCell ref="R11:Y12"/>
    <mergeCell ref="Z11:AG12"/>
    <mergeCell ref="F13:I13"/>
    <mergeCell ref="J13:Q13"/>
    <mergeCell ref="R13:Y13"/>
    <mergeCell ref="Z13:AG13"/>
    <mergeCell ref="F16:I16"/>
    <mergeCell ref="J16:Q16"/>
    <mergeCell ref="R16:Y16"/>
    <mergeCell ref="Z16:AG16"/>
    <mergeCell ref="A17:I17"/>
    <mergeCell ref="J17:Q18"/>
    <mergeCell ref="R17:Y18"/>
    <mergeCell ref="Z17:AG18"/>
    <mergeCell ref="A18:I18"/>
    <mergeCell ref="A14:I14"/>
    <mergeCell ref="J14:Q15"/>
    <mergeCell ref="R14:Y15"/>
    <mergeCell ref="Z14:AG15"/>
    <mergeCell ref="A15:I15"/>
    <mergeCell ref="A20:I20"/>
    <mergeCell ref="J20:Q20"/>
    <mergeCell ref="R20:Y20"/>
    <mergeCell ref="Z20:AG20"/>
    <mergeCell ref="F19:I19"/>
    <mergeCell ref="J19:Q19"/>
    <mergeCell ref="R19:Y19"/>
    <mergeCell ref="Z19:AG19"/>
    <mergeCell ref="F21:I21"/>
    <mergeCell ref="J21:Q21"/>
    <mergeCell ref="R21:Y21"/>
    <mergeCell ref="Z21:AG21"/>
    <mergeCell ref="A22:E23"/>
    <mergeCell ref="F22:I22"/>
    <mergeCell ref="J22:Q22"/>
    <mergeCell ref="R22:Y22"/>
    <mergeCell ref="Z22:AG22"/>
    <mergeCell ref="F23:I23"/>
    <mergeCell ref="J23:Q23"/>
    <mergeCell ref="R23:Y23"/>
    <mergeCell ref="Z23:AG23"/>
    <mergeCell ref="A24:E25"/>
    <mergeCell ref="F24:I24"/>
    <mergeCell ref="J24:Q24"/>
    <mergeCell ref="R24:Y24"/>
    <mergeCell ref="Z24:AG24"/>
    <mergeCell ref="F25:I25"/>
    <mergeCell ref="J25:Q25"/>
    <mergeCell ref="R25:Y25"/>
    <mergeCell ref="Z25:AG25"/>
  </mergeCells>
  <phoneticPr fontId="2"/>
  <printOptions horizontalCentered="1"/>
  <pageMargins left="0.70866141732283472" right="0.70866141732283472" top="0.74803149606299213" bottom="0.74803149606299213" header="0.31496062992125984" footer="0.31496062992125984"/>
  <pageSetup paperSize="9" scale="120" orientation="portrait"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一般歳入歳出予算</vt:lpstr>
      <vt:lpstr>特別歳入歳出予算</vt:lpstr>
      <vt:lpstr>財産・市債・一借（令和5年度　下期分）</vt:lpstr>
      <vt:lpstr>土地建物（令和5年度　下期分（一般））</vt:lpstr>
      <vt:lpstr>土地建物（令和5年度　下期分（特別））</vt:lpstr>
      <vt:lpstr>１．事業の概況（令和5年度　後期分）</vt:lpstr>
      <vt:lpstr>２．経理の状況（令和5年度　後期分）</vt:lpstr>
      <vt:lpstr>３．予算の概要（令和6年度分）</vt:lpstr>
      <vt:lpstr>１．事業の概況（令和5年度　後期分_下水道)</vt:lpstr>
      <vt:lpstr>２．経理の状況（令和5年度　後期分_下水道)</vt:lpstr>
      <vt:lpstr>３．予算の概要（令和6年度分_下水道)</vt:lpstr>
      <vt:lpstr>'１．事業の概況（令和5年度　後期分）'!Print_Area</vt:lpstr>
      <vt:lpstr>'１．事業の概況（令和5年度　後期分_下水道)'!Print_Area</vt:lpstr>
      <vt:lpstr>'２．経理の状況（令和5年度　後期分）'!Print_Area</vt:lpstr>
      <vt:lpstr>'２．経理の状況（令和5年度　後期分_下水道)'!Print_Area</vt:lpstr>
      <vt:lpstr>'３．予算の概要（令和6年度分）'!Print_Area</vt:lpstr>
      <vt:lpstr>'３．予算の概要（令和6年度分_下水道)'!Print_Area</vt:lpstr>
      <vt:lpstr>一般歳入歳出予算!Print_Area</vt:lpstr>
      <vt:lpstr>'財産・市債・一借（令和5年度　下期分）'!Print_Area</vt:lpstr>
      <vt:lpstr>'土地建物（令和5年度　下期分（特別））'!Print_Area</vt:lpstr>
      <vt:lpstr>特別歳入歳出予算!Print_Area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2024-05-30T08:09:25Z</cp:lastPrinted>
  <dcterms:created xsi:type="dcterms:W3CDTF">2024-05-23T02:05:28Z</dcterms:created>
  <dcterms:modified xsi:type="dcterms:W3CDTF">2024-05-30T23:12:47Z</dcterms:modified>
</cp:coreProperties>
</file>